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05" windowWidth="15075" windowHeight="76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5" i="1"/>
  <c r="M25" i="2" l="1"/>
  <c r="J25"/>
  <c r="F25"/>
  <c r="F24"/>
  <c r="J24" s="1"/>
  <c r="C15" i="1"/>
  <c r="J26" i="2" l="1"/>
  <c r="M30" s="1"/>
  <c r="M34" s="1"/>
  <c r="F26"/>
  <c r="E31" s="1"/>
  <c r="M24"/>
  <c r="M26" s="1"/>
  <c r="E33" l="1"/>
  <c r="N34"/>
  <c r="E32"/>
  <c r="F32" s="1"/>
  <c r="C17" i="1"/>
  <c r="C19"/>
  <c r="C21" l="1"/>
  <c r="C23" s="1"/>
</calcChain>
</file>

<file path=xl/sharedStrings.xml><?xml version="1.0" encoding="utf-8"?>
<sst xmlns="http://schemas.openxmlformats.org/spreadsheetml/2006/main" count="73" uniqueCount="43">
  <si>
    <t>Deck washing</t>
  </si>
  <si>
    <t>material cost:</t>
  </si>
  <si>
    <t>cents per square foot, including freight on materials</t>
  </si>
  <si>
    <t>time, railing:</t>
  </si>
  <si>
    <t>time, floor:</t>
  </si>
  <si>
    <t>set-up &amp; knock-down:</t>
  </si>
  <si>
    <t>minutes per square foot</t>
  </si>
  <si>
    <t>minutes</t>
  </si>
  <si>
    <t>Deck Stripping:</t>
  </si>
  <si>
    <t>Deck Sealing:</t>
  </si>
  <si>
    <t>(w/Deckster)</t>
  </si>
  <si>
    <t>(w/o Deckster)</t>
  </si>
  <si>
    <t>Floor</t>
  </si>
  <si>
    <t>Railing</t>
  </si>
  <si>
    <t>Total labor:</t>
  </si>
  <si>
    <t>Total material:</t>
  </si>
  <si>
    <t>Sq ft</t>
  </si>
  <si>
    <t>Earnings per man/hour:</t>
  </si>
  <si>
    <t>Total Cost:</t>
  </si>
  <si>
    <t>Margin:</t>
  </si>
  <si>
    <t>Pay Rate:</t>
  </si>
  <si>
    <t>/hour</t>
  </si>
  <si>
    <t>/sq ft</t>
  </si>
  <si>
    <t xml:space="preserve">Selling price: </t>
  </si>
  <si>
    <t>Floor size:</t>
  </si>
  <si>
    <t>x</t>
  </si>
  <si>
    <t>Wash &amp; Seal:</t>
  </si>
  <si>
    <t>Strip &amp; Seal:</t>
  </si>
  <si>
    <t>(Typically</t>
  </si>
  <si>
    <t>)</t>
  </si>
  <si>
    <t># of steps</t>
  </si>
  <si>
    <t>Length of ALL railing:</t>
  </si>
  <si>
    <t>Pricing for deck cleaning and sealing:</t>
  </si>
  <si>
    <t>My price per square foot:</t>
  </si>
  <si>
    <t>Job Price:</t>
  </si>
  <si>
    <t>Material Cost:</t>
  </si>
  <si>
    <t>using Sun Brite products</t>
  </si>
  <si>
    <t>Total man/Hours:</t>
  </si>
  <si>
    <t>Hours</t>
  </si>
  <si>
    <t>Total labor Cost:</t>
  </si>
  <si>
    <t>including typical taxes</t>
  </si>
  <si>
    <t xml:space="preserve">   (inc. step railing)</t>
  </si>
  <si>
    <t>Total Margin: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</si>
</sst>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&quot;$&quot;#,##0.00"/>
  </numFmts>
  <fonts count="4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" fontId="0" fillId="0" borderId="0" xfId="0" applyNumberFormat="1"/>
    <xf numFmtId="0" fontId="0" fillId="0" borderId="1" xfId="0" applyBorder="1"/>
    <xf numFmtId="0" fontId="0" fillId="0" borderId="0" xfId="0" quotePrefix="1"/>
    <xf numFmtId="8" fontId="0" fillId="0" borderId="0" xfId="0" applyNumberFormat="1"/>
    <xf numFmtId="164" fontId="0" fillId="0" borderId="0" xfId="0" applyNumberFormat="1"/>
    <xf numFmtId="10" fontId="0" fillId="0" borderId="0" xfId="0" applyNumberFormat="1"/>
    <xf numFmtId="0" fontId="0" fillId="0" borderId="0" xfId="0" applyBorder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0" borderId="0" xfId="0" applyFont="1"/>
    <xf numFmtId="164" fontId="0" fillId="2" borderId="1" xfId="0" applyNumberFormat="1" applyFill="1" applyBorder="1" applyAlignment="1">
      <alignment horizontal="center"/>
    </xf>
    <xf numFmtId="164" fontId="2" fillId="0" borderId="0" xfId="0" applyNumberFormat="1" applyFont="1"/>
    <xf numFmtId="164" fontId="0" fillId="0" borderId="0" xfId="0" applyNumberFormat="1" applyAlignment="1">
      <alignment horizontal="center"/>
    </xf>
    <xf numFmtId="164" fontId="3" fillId="3" borderId="0" xfId="0" applyNumberFormat="1" applyFont="1" applyFill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showGridLines="0" tabSelected="1" workbookViewId="0">
      <selection activeCell="A13" sqref="A13"/>
    </sheetView>
  </sheetViews>
  <sheetFormatPr defaultRowHeight="15"/>
  <cols>
    <col min="1" max="1" width="10.140625" customWidth="1"/>
    <col min="3" max="3" width="18.42578125" customWidth="1"/>
    <col min="5" max="5" width="7.42578125" customWidth="1"/>
  </cols>
  <sheetData>
    <row r="1" spans="1:6" ht="26.25">
      <c r="A1" s="11" t="s">
        <v>32</v>
      </c>
    </row>
    <row r="3" spans="1:6">
      <c r="A3" t="s">
        <v>24</v>
      </c>
      <c r="B3" s="9">
        <v>12</v>
      </c>
      <c r="C3" s="8" t="s">
        <v>25</v>
      </c>
      <c r="D3" s="9">
        <v>24</v>
      </c>
    </row>
    <row r="5" spans="1:6">
      <c r="A5" t="s">
        <v>31</v>
      </c>
      <c r="C5" s="10">
        <v>0</v>
      </c>
      <c r="D5" t="s">
        <v>28</v>
      </c>
      <c r="E5" s="8">
        <f>(D3+B3+B3)+(C8*1.5)</f>
        <v>48</v>
      </c>
      <c r="F5" t="s">
        <v>29</v>
      </c>
    </row>
    <row r="6" spans="1:6">
      <c r="A6" t="s">
        <v>41</v>
      </c>
      <c r="C6" s="16"/>
      <c r="E6" s="8"/>
    </row>
    <row r="7" spans="1:6">
      <c r="C7" s="8"/>
    </row>
    <row r="8" spans="1:6">
      <c r="A8" s="3" t="s">
        <v>30</v>
      </c>
      <c r="C8" s="9">
        <v>0</v>
      </c>
    </row>
    <row r="10" spans="1:6">
      <c r="A10" t="s">
        <v>33</v>
      </c>
      <c r="D10" s="12">
        <v>1.2</v>
      </c>
    </row>
    <row r="12" spans="1:6">
      <c r="A12" t="s">
        <v>20</v>
      </c>
      <c r="D12" s="12">
        <v>12</v>
      </c>
      <c r="E12" s="3" t="s">
        <v>21</v>
      </c>
    </row>
    <row r="13" spans="1:6">
      <c r="D13" s="17"/>
      <c r="E13" s="3"/>
    </row>
    <row r="15" spans="1:6" ht="23.25">
      <c r="A15" t="s">
        <v>34</v>
      </c>
      <c r="C15" s="15">
        <f>(B3*D3*D10)+(C5*6*D10)+(C8*3*D10)</f>
        <v>345.59999999999997</v>
      </c>
      <c r="D15" s="13"/>
    </row>
    <row r="17" spans="1:4">
      <c r="A17" t="s">
        <v>35</v>
      </c>
      <c r="C17" s="14">
        <f>Sheet2!F26*0.28</f>
        <v>80.640000000000015</v>
      </c>
      <c r="D17" t="s">
        <v>36</v>
      </c>
    </row>
    <row r="18" spans="1:4">
      <c r="C18" s="8"/>
    </row>
    <row r="19" spans="1:4">
      <c r="A19" t="s">
        <v>37</v>
      </c>
      <c r="C19" s="8">
        <f>Sheet2!J26/60</f>
        <v>3.4399999999999995</v>
      </c>
      <c r="D19" t="s">
        <v>38</v>
      </c>
    </row>
    <row r="20" spans="1:4">
      <c r="C20" s="8"/>
    </row>
    <row r="21" spans="1:4">
      <c r="A21" t="s">
        <v>39</v>
      </c>
      <c r="C21" s="14">
        <f>(D12*C19)*1.15</f>
        <v>47.471999999999987</v>
      </c>
      <c r="D21" t="s">
        <v>40</v>
      </c>
    </row>
    <row r="22" spans="1:4">
      <c r="C22" s="8"/>
    </row>
    <row r="23" spans="1:4">
      <c r="A23" t="s">
        <v>42</v>
      </c>
      <c r="C23" s="14">
        <f>C15-C17-C21</f>
        <v>217.48799999999994</v>
      </c>
    </row>
    <row r="24" spans="1:4">
      <c r="C24" s="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topLeftCell="A19" workbookViewId="0">
      <selection activeCell="A22" sqref="A22:T37"/>
    </sheetView>
  </sheetViews>
  <sheetFormatPr defaultRowHeight="15"/>
  <sheetData>
    <row r="1" spans="1:7">
      <c r="A1" t="s">
        <v>0</v>
      </c>
      <c r="C1" t="s">
        <v>1</v>
      </c>
      <c r="F1" s="1">
        <v>0.05</v>
      </c>
      <c r="G1" t="s">
        <v>2</v>
      </c>
    </row>
    <row r="2" spans="1:7">
      <c r="C2" t="s">
        <v>4</v>
      </c>
      <c r="F2">
        <v>0.15</v>
      </c>
      <c r="G2" t="s">
        <v>6</v>
      </c>
    </row>
    <row r="3" spans="1:7">
      <c r="C3" t="s">
        <v>3</v>
      </c>
      <c r="F3">
        <v>0.15</v>
      </c>
      <c r="G3" t="s">
        <v>6</v>
      </c>
    </row>
    <row r="4" spans="1:7">
      <c r="C4" t="s">
        <v>5</v>
      </c>
      <c r="F4">
        <v>20</v>
      </c>
      <c r="G4" t="s">
        <v>7</v>
      </c>
    </row>
    <row r="6" spans="1:7">
      <c r="A6" t="s">
        <v>8</v>
      </c>
      <c r="C6" t="s">
        <v>1</v>
      </c>
      <c r="F6" s="1">
        <v>0.05</v>
      </c>
      <c r="G6" t="s">
        <v>2</v>
      </c>
    </row>
    <row r="7" spans="1:7">
      <c r="C7" t="s">
        <v>4</v>
      </c>
      <c r="F7">
        <v>0.2</v>
      </c>
      <c r="G7" t="s">
        <v>6</v>
      </c>
    </row>
    <row r="8" spans="1:7">
      <c r="C8" t="s">
        <v>3</v>
      </c>
      <c r="F8">
        <v>0.2</v>
      </c>
      <c r="G8" t="s">
        <v>6</v>
      </c>
    </row>
    <row r="9" spans="1:7">
      <c r="C9" t="s">
        <v>5</v>
      </c>
      <c r="F9">
        <v>20</v>
      </c>
      <c r="G9" t="s">
        <v>7</v>
      </c>
    </row>
    <row r="11" spans="1:7">
      <c r="A11" t="s">
        <v>9</v>
      </c>
      <c r="C11" t="s">
        <v>1</v>
      </c>
      <c r="F11" s="1">
        <v>0.22500000000000001</v>
      </c>
      <c r="G11" t="s">
        <v>2</v>
      </c>
    </row>
    <row r="12" spans="1:7">
      <c r="A12" t="s">
        <v>10</v>
      </c>
      <c r="C12" t="s">
        <v>4</v>
      </c>
      <c r="F12">
        <v>0.15</v>
      </c>
      <c r="G12" t="s">
        <v>6</v>
      </c>
    </row>
    <row r="13" spans="1:7">
      <c r="C13" t="s">
        <v>3</v>
      </c>
      <c r="F13">
        <v>0.2</v>
      </c>
      <c r="G13" t="s">
        <v>6</v>
      </c>
    </row>
    <row r="14" spans="1:7">
      <c r="C14" t="s">
        <v>5</v>
      </c>
      <c r="F14">
        <v>40</v>
      </c>
      <c r="G14" t="s">
        <v>7</v>
      </c>
    </row>
    <row r="16" spans="1:7">
      <c r="A16" t="s">
        <v>11</v>
      </c>
      <c r="C16" t="s">
        <v>1</v>
      </c>
      <c r="F16" s="1">
        <v>0.22500000000000001</v>
      </c>
      <c r="G16" t="s">
        <v>2</v>
      </c>
    </row>
    <row r="17" spans="1:13">
      <c r="C17" t="s">
        <v>4</v>
      </c>
      <c r="F17">
        <v>0.25</v>
      </c>
      <c r="G17" t="s">
        <v>6</v>
      </c>
    </row>
    <row r="18" spans="1:13">
      <c r="C18" t="s">
        <v>3</v>
      </c>
      <c r="F18">
        <v>0.35</v>
      </c>
      <c r="G18" t="s">
        <v>6</v>
      </c>
    </row>
    <row r="19" spans="1:13">
      <c r="C19" t="s">
        <v>5</v>
      </c>
      <c r="F19">
        <v>30</v>
      </c>
      <c r="G19" t="s">
        <v>7</v>
      </c>
    </row>
    <row r="22" spans="1:13">
      <c r="J22" t="s">
        <v>26</v>
      </c>
      <c r="M22" t="s">
        <v>27</v>
      </c>
    </row>
    <row r="24" spans="1:13">
      <c r="E24" t="s">
        <v>12</v>
      </c>
      <c r="F24">
        <f>Sheet1!B3*Sheet1!D3</f>
        <v>288</v>
      </c>
      <c r="H24" t="s">
        <v>14</v>
      </c>
      <c r="J24">
        <f>((Sheet2!F2*F24)+Sheet2!F4)+((Sheet2!F12*F24)+Sheet2!F14)</f>
        <v>146.39999999999998</v>
      </c>
      <c r="K24" t="s">
        <v>7</v>
      </c>
      <c r="M24">
        <f>((Sheet2!F7*F24)+Sheet2!F9)+((Sheet2!F12*F24)+Sheet2!F14)</f>
        <v>160.79999999999998</v>
      </c>
    </row>
    <row r="25" spans="1:13">
      <c r="E25" t="s">
        <v>13</v>
      </c>
      <c r="F25" s="2">
        <f>Sheet1!C5*6</f>
        <v>0</v>
      </c>
      <c r="H25" t="s">
        <v>14</v>
      </c>
      <c r="J25" s="2">
        <f>((Sheet2!F3*F25)+Sheet2!F4)+((Sheet2!F13*F25)+Sheet2!F14)</f>
        <v>60</v>
      </c>
      <c r="K25" s="2" t="s">
        <v>7</v>
      </c>
      <c r="L25" s="7"/>
      <c r="M25" s="2">
        <f>((Sheet2!F8*F25)+Sheet2!F9)+((Sheet2!F13*F25)+Sheet2!F14)</f>
        <v>60</v>
      </c>
    </row>
    <row r="26" spans="1:13">
      <c r="F26">
        <f>SUM(F24:F25)</f>
        <v>288</v>
      </c>
      <c r="G26" t="s">
        <v>16</v>
      </c>
      <c r="J26">
        <f>SUM(J24:J25)</f>
        <v>206.39999999999998</v>
      </c>
      <c r="K26" t="s">
        <v>7</v>
      </c>
      <c r="M26">
        <f>SUM(M24:M25)</f>
        <v>220.79999999999998</v>
      </c>
    </row>
    <row r="30" spans="1:13">
      <c r="J30" t="s">
        <v>20</v>
      </c>
      <c r="M30" s="4">
        <f>J26/60*Sheet1!D12</f>
        <v>41.279999999999994</v>
      </c>
    </row>
    <row r="31" spans="1:13">
      <c r="A31" t="s">
        <v>23</v>
      </c>
      <c r="D31" s="3" t="s">
        <v>22</v>
      </c>
      <c r="E31" s="5">
        <f>F26*Sheet1!D10</f>
        <v>345.59999999999997</v>
      </c>
    </row>
    <row r="32" spans="1:13">
      <c r="A32" t="s">
        <v>19</v>
      </c>
      <c r="E32" s="5">
        <f>E31-M34</f>
        <v>304.32</v>
      </c>
      <c r="F32" s="6">
        <f>E32/E31</f>
        <v>0.88055555555555565</v>
      </c>
      <c r="K32" t="s">
        <v>15</v>
      </c>
    </row>
    <row r="33" spans="1:14">
      <c r="A33" t="s">
        <v>17</v>
      </c>
      <c r="E33" s="5">
        <f>E31/(J26/60)</f>
        <v>100.46511627906978</v>
      </c>
    </row>
    <row r="34" spans="1:14">
      <c r="K34" t="s">
        <v>18</v>
      </c>
      <c r="M34" s="4">
        <f>SUM(M30:M33)</f>
        <v>41.279999999999994</v>
      </c>
      <c r="N34" s="6">
        <f>M34/E31</f>
        <v>0.11944444444444444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MARENTAY</dc:creator>
  <cp:lastModifiedBy>P MARENTAY</cp:lastModifiedBy>
  <dcterms:created xsi:type="dcterms:W3CDTF">2012-06-30T12:29:20Z</dcterms:created>
  <dcterms:modified xsi:type="dcterms:W3CDTF">2012-06-30T18:20:30Z</dcterms:modified>
</cp:coreProperties>
</file>