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Draft Cost Percentage Sample" sheetId="1" r:id="rId1"/>
    <sheet name="Draft Cost Percentage Worksheet" sheetId="2" r:id="rId2"/>
  </sheets>
  <definedNames>
    <definedName name="_xlnm.Print_Area" localSheetId="0">'Draft Cost Percentage Sample'!$A$1:$G$27</definedName>
    <definedName name="_xlnm.Print_Area" localSheetId="1">'Draft Cost Percentage Worksheet'!$A$1:$G$27</definedName>
  </definedNames>
  <calcPr fullCalcOnLoad="1"/>
</workbook>
</file>

<file path=xl/comments1.xml><?xml version="1.0" encoding="utf-8"?>
<comments xmlns="http://schemas.openxmlformats.org/spreadsheetml/2006/main">
  <authors>
    <author>Mark Flaschner</author>
  </authors>
  <commentList>
    <comment ref="G7" authorId="0">
      <text>
        <r>
          <rPr>
            <b/>
            <sz val="12"/>
            <rFont val="Tahoma"/>
            <family val="2"/>
          </rPr>
          <t>Contribution of each draft beer container to total sales.  For example, if 5 of your 12-ounce mugs were rung into the register and a total of 50 drafts were sold, then the sales mix for your 12-ounce mugs would be 10% (5 mugs / 50 drafts).  Your average sales mix for draft containers can be derived from analyzing a few cash register tapes.</t>
        </r>
      </text>
    </comment>
    <comment ref="A27" authorId="0">
      <text>
        <r>
          <rPr>
            <b/>
            <sz val="12"/>
            <rFont val="Tahoma"/>
            <family val="2"/>
          </rPr>
          <t>ACTUAL draft sales - POTENTIAL draft sales.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 Flaschner</author>
  </authors>
  <commentList>
    <comment ref="G7" authorId="0">
      <text>
        <r>
          <rPr>
            <b/>
            <sz val="12"/>
            <rFont val="Tahoma"/>
            <family val="2"/>
          </rPr>
          <t>Contribution of each draft beer container to total sales.  For example, if 5 of your 12-ounce mugs were rung into the register and a total of 50 drafts were sold, then the sales mix for your 12-ounce mugs would be 10% (5 mugs / 50 drafts).  Your average sales mix for draft containers can be derived from analyzing a few cash register tapes.</t>
        </r>
      </text>
    </comment>
    <comment ref="A27" authorId="0">
      <text>
        <r>
          <rPr>
            <b/>
            <sz val="12"/>
            <rFont val="Tahoma"/>
            <family val="2"/>
          </rPr>
          <t>ACTUAL draft sales - POTENTIAL draft sales.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<sst xmlns="http://schemas.openxmlformats.org/spreadsheetml/2006/main" count="80" uniqueCount="38">
  <si>
    <t>PURCHASES</t>
  </si>
  <si>
    <t>SALES</t>
  </si>
  <si>
    <t xml:space="preserve"> </t>
  </si>
  <si>
    <t>CALCULATIONS</t>
  </si>
  <si>
    <t>Average Price</t>
  </si>
  <si>
    <t>Weighted Average Factor</t>
  </si>
  <si>
    <t>Brand Category</t>
  </si>
  <si>
    <t>Kegs Purchased 
per Week</t>
  </si>
  <si>
    <t>Average Cost per Keg</t>
  </si>
  <si>
    <t>Happy Hour Draft Sales as a Percentage of 
Total Draft Sales</t>
  </si>
  <si>
    <t>Last Year's Draft Beer Sales</t>
  </si>
  <si>
    <t>Domestic kegs:</t>
  </si>
  <si>
    <t>Imported kegs:</t>
  </si>
  <si>
    <t>CONTAINERS</t>
  </si>
  <si>
    <t>Draft Beer Container Sizes (In Ounces)</t>
  </si>
  <si>
    <t>Domestic Brands Happy Hour Price</t>
  </si>
  <si>
    <t>Imported Brands Happy Hour Price</t>
  </si>
  <si>
    <t>Domestic Brands
Regular Price</t>
  </si>
  <si>
    <t>Imported Brands
Regular Price</t>
  </si>
  <si>
    <t>Sales Mix of Containers</t>
  </si>
  <si>
    <t>Container Sizes</t>
  </si>
  <si>
    <t>Domestic Price</t>
  </si>
  <si>
    <t>Import Price</t>
  </si>
  <si>
    <t>Potential Cost % per Container</t>
  </si>
  <si>
    <t>Price per Ounce</t>
  </si>
  <si>
    <t>Weighted Average Price/Ounce</t>
  </si>
  <si>
    <t>Domestic %</t>
  </si>
  <si>
    <t>Imported %</t>
  </si>
  <si>
    <t>Domestic
Cost / Ounce</t>
  </si>
  <si>
    <t>Import
Cost / Ounce</t>
  </si>
  <si>
    <t>Weighted Average
Cost / Ounce</t>
  </si>
  <si>
    <t>Potential Draft 
Cost Percentage:</t>
  </si>
  <si>
    <t>DRAFT BEER LOSS ANALYSIS</t>
  </si>
  <si>
    <t>Draft Beer Sales Potential Per Week:</t>
  </si>
  <si>
    <t>Draft Beer Sales Potential Per Month:</t>
  </si>
  <si>
    <t>Draft Beer Sales Potential Per Year:</t>
  </si>
  <si>
    <t>Draft Sales LOST Per Year:</t>
  </si>
  <si>
    <t>Liquid Beer Ounces
per Container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</si>
</sst>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.0000"/>
    <numFmt numFmtId="167" formatCode="0.0000"/>
    <numFmt numFmtId="168" formatCode="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1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" borderId="11" xfId="0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1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" fillId="1" borderId="14" xfId="0" applyFont="1" applyFill="1" applyBorder="1" applyAlignment="1" applyProtection="1">
      <alignment horizontal="center" vertical="center"/>
      <protection/>
    </xf>
    <xf numFmtId="0" fontId="0" fillId="1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164" fontId="3" fillId="33" borderId="15" xfId="0" applyNumberFormat="1" applyFont="1" applyFill="1" applyBorder="1" applyAlignment="1" applyProtection="1">
      <alignment horizontal="center" vertical="center"/>
      <protection locked="0"/>
    </xf>
    <xf numFmtId="9" fontId="3" fillId="33" borderId="16" xfId="0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3" fillId="33" borderId="12" xfId="0" applyNumberFormat="1" applyFont="1" applyFill="1" applyBorder="1" applyAlignment="1" applyProtection="1">
      <alignment horizontal="center" vertical="center"/>
      <protection locked="0"/>
    </xf>
    <xf numFmtId="9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 wrapText="1" shrinkToFit="1"/>
      <protection/>
    </xf>
    <xf numFmtId="165" fontId="0" fillId="0" borderId="0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1" borderId="14" xfId="0" applyFill="1" applyBorder="1" applyAlignment="1" applyProtection="1">
      <alignment horizontal="center" vertical="center"/>
      <protection/>
    </xf>
    <xf numFmtId="0" fontId="0" fillId="1" borderId="18" xfId="0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0" fontId="1" fillId="1" borderId="20" xfId="0" applyFont="1" applyFill="1" applyBorder="1" applyAlignment="1" applyProtection="1">
      <alignment horizontal="center" vertical="center"/>
      <protection/>
    </xf>
    <xf numFmtId="0" fontId="1" fillId="1" borderId="11" xfId="0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1" fillId="36" borderId="23" xfId="0" applyFont="1" applyFill="1" applyBorder="1" applyAlignment="1" applyProtection="1">
      <alignment horizontal="center" vertical="center" wrapText="1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1" fontId="3" fillId="33" borderId="25" xfId="0" applyNumberFormat="1" applyFont="1" applyFill="1" applyBorder="1" applyAlignment="1" applyProtection="1">
      <alignment horizontal="center" vertical="center"/>
      <protection locked="0"/>
    </xf>
    <xf numFmtId="164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1" fillId="36" borderId="27" xfId="0" applyFont="1" applyFill="1" applyBorder="1" applyAlignment="1" applyProtection="1">
      <alignment horizontal="center" vertical="center"/>
      <protection/>
    </xf>
    <xf numFmtId="164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0" fontId="3" fillId="1" borderId="29" xfId="0" applyFont="1" applyFill="1" applyBorder="1" applyAlignment="1" applyProtection="1">
      <alignment horizontal="center" vertical="center"/>
      <protection/>
    </xf>
    <xf numFmtId="0" fontId="3" fillId="1" borderId="30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33" borderId="33" xfId="0" applyNumberFormat="1" applyFont="1" applyFill="1" applyBorder="1" applyAlignment="1" applyProtection="1">
      <alignment horizontal="center" vertical="center"/>
      <protection locked="0"/>
    </xf>
    <xf numFmtId="0" fontId="3" fillId="33" borderId="34" xfId="0" applyNumberFormat="1" applyFont="1" applyFill="1" applyBorder="1" applyAlignment="1" applyProtection="1">
      <alignment horizontal="center" vertical="center"/>
      <protection locked="0"/>
    </xf>
    <xf numFmtId="164" fontId="3" fillId="33" borderId="34" xfId="0" applyNumberFormat="1" applyFont="1" applyFill="1" applyBorder="1" applyAlignment="1" applyProtection="1">
      <alignment horizontal="center" vertical="center"/>
      <protection locked="0"/>
    </xf>
    <xf numFmtId="9" fontId="3" fillId="33" borderId="35" xfId="0" applyNumberFormat="1" applyFont="1" applyFill="1" applyBorder="1" applyAlignment="1" applyProtection="1">
      <alignment horizontal="center" vertical="center"/>
      <protection locked="0"/>
    </xf>
    <xf numFmtId="0" fontId="3" fillId="33" borderId="36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0" fillId="1" borderId="0" xfId="0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10" fontId="3" fillId="0" borderId="0" xfId="0" applyNumberFormat="1" applyFont="1" applyBorder="1" applyAlignment="1" applyProtection="1">
      <alignment horizontal="center" vertical="center"/>
      <protection/>
    </xf>
    <xf numFmtId="167" fontId="3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9" fontId="3" fillId="0" borderId="0" xfId="0" applyNumberFormat="1" applyFont="1" applyFill="1" applyBorder="1" applyAlignment="1" applyProtection="1">
      <alignment horizontal="center" vertical="center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3" fillId="0" borderId="0" xfId="0" applyNumberFormat="1" applyFont="1" applyAlignment="1" applyProtection="1">
      <alignment horizontal="center" vertical="center" wrapText="1"/>
      <protection/>
    </xf>
    <xf numFmtId="166" fontId="3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1" borderId="38" xfId="0" applyFill="1" applyBorder="1" applyAlignment="1" applyProtection="1">
      <alignment horizontal="center" vertical="center"/>
      <protection/>
    </xf>
    <xf numFmtId="165" fontId="6" fillId="37" borderId="30" xfId="0" applyNumberFormat="1" applyFont="1" applyFill="1" applyBorder="1" applyAlignment="1" applyProtection="1">
      <alignment horizontal="center" vertical="center"/>
      <protection/>
    </xf>
    <xf numFmtId="0" fontId="0" fillId="1" borderId="30" xfId="0" applyFill="1" applyBorder="1" applyAlignment="1" applyProtection="1">
      <alignment horizontal="center" vertical="center"/>
      <protection/>
    </xf>
    <xf numFmtId="0" fontId="0" fillId="1" borderId="37" xfId="0" applyFill="1" applyBorder="1" applyAlignment="1" applyProtection="1">
      <alignment horizontal="center" vertical="center"/>
      <protection/>
    </xf>
    <xf numFmtId="0" fontId="0" fillId="1" borderId="39" xfId="0" applyFill="1" applyBorder="1" applyAlignment="1" applyProtection="1">
      <alignment horizontal="center" vertical="center"/>
      <protection/>
    </xf>
    <xf numFmtId="1" fontId="3" fillId="33" borderId="25" xfId="0" applyNumberFormat="1" applyFont="1" applyFill="1" applyBorder="1" applyAlignment="1" applyProtection="1">
      <alignment horizontal="center" vertical="center"/>
      <protection/>
    </xf>
    <xf numFmtId="164" fontId="3" fillId="33" borderId="26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 applyProtection="1">
      <alignment horizontal="center" vertical="center"/>
      <protection/>
    </xf>
    <xf numFmtId="164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0" fontId="3" fillId="33" borderId="34" xfId="0" applyNumberFormat="1" applyFont="1" applyFill="1" applyBorder="1" applyAlignment="1" applyProtection="1">
      <alignment horizontal="center" vertical="center"/>
      <protection/>
    </xf>
    <xf numFmtId="164" fontId="3" fillId="33" borderId="34" xfId="0" applyNumberFormat="1" applyFont="1" applyFill="1" applyBorder="1" applyAlignment="1" applyProtection="1">
      <alignment horizontal="center" vertical="center"/>
      <protection/>
    </xf>
    <xf numFmtId="9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36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164" fontId="3" fillId="33" borderId="15" xfId="0" applyNumberFormat="1" applyFont="1" applyFill="1" applyBorder="1" applyAlignment="1" applyProtection="1">
      <alignment horizontal="center" vertical="center"/>
      <protection/>
    </xf>
    <xf numFmtId="9" fontId="3" fillId="33" borderId="16" xfId="0" applyNumberFormat="1" applyFont="1" applyFill="1" applyBorder="1" applyAlignment="1" applyProtection="1">
      <alignment horizontal="center" vertical="center"/>
      <protection/>
    </xf>
    <xf numFmtId="0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164" fontId="3" fillId="33" borderId="12" xfId="0" applyNumberFormat="1" applyFont="1" applyFill="1" applyBorder="1" applyAlignment="1" applyProtection="1">
      <alignment horizontal="center" vertical="center"/>
      <protection/>
    </xf>
    <xf numFmtId="9" fontId="3" fillId="33" borderId="17" xfId="0" applyNumberFormat="1" applyFont="1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center" vertical="center"/>
      <protection/>
    </xf>
    <xf numFmtId="0" fontId="0" fillId="36" borderId="17" xfId="0" applyFill="1" applyBorder="1" applyAlignment="1" applyProtection="1">
      <alignment horizontal="center" vertical="center"/>
      <protection/>
    </xf>
    <xf numFmtId="164" fontId="6" fillId="37" borderId="38" xfId="0" applyNumberFormat="1" applyFont="1" applyFill="1" applyBorder="1" applyAlignment="1" applyProtection="1">
      <alignment horizontal="center" vertical="center"/>
      <protection/>
    </xf>
    <xf numFmtId="164" fontId="6" fillId="37" borderId="14" xfId="0" applyNumberFormat="1" applyFont="1" applyFill="1" applyBorder="1" applyAlignment="1" applyProtection="1">
      <alignment horizontal="center" vertical="center"/>
      <protection/>
    </xf>
    <xf numFmtId="0" fontId="1" fillId="36" borderId="40" xfId="0" applyFont="1" applyFill="1" applyBorder="1" applyAlignment="1" applyProtection="1">
      <alignment horizontal="center" vertical="center"/>
      <protection/>
    </xf>
    <xf numFmtId="0" fontId="0" fillId="36" borderId="28" xfId="0" applyFill="1" applyBorder="1" applyAlignment="1" applyProtection="1">
      <alignment horizontal="center" vertical="center"/>
      <protection/>
    </xf>
    <xf numFmtId="0" fontId="0" fillId="36" borderId="41" xfId="0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16" xfId="0" applyFill="1" applyBorder="1" applyAlignment="1" applyProtection="1">
      <alignment horizontal="center" vertical="center"/>
      <protection/>
    </xf>
    <xf numFmtId="164" fontId="3" fillId="37" borderId="40" xfId="0" applyNumberFormat="1" applyFont="1" applyFill="1" applyBorder="1" applyAlignment="1" applyProtection="1">
      <alignment horizontal="center" vertical="center"/>
      <protection/>
    </xf>
    <xf numFmtId="164" fontId="0" fillId="37" borderId="28" xfId="0" applyNumberFormat="1" applyFill="1" applyBorder="1" applyAlignment="1" applyProtection="1">
      <alignment horizontal="center" vertical="center"/>
      <protection/>
    </xf>
    <xf numFmtId="164" fontId="3" fillId="37" borderId="42" xfId="0" applyNumberFormat="1" applyFont="1" applyFill="1" applyBorder="1" applyAlignment="1" applyProtection="1">
      <alignment horizontal="center" vertical="center"/>
      <protection/>
    </xf>
    <xf numFmtId="164" fontId="0" fillId="37" borderId="43" xfId="0" applyNumberFormat="1" applyFill="1" applyBorder="1" applyAlignment="1" applyProtection="1">
      <alignment horizontal="center" vertical="center"/>
      <protection/>
    </xf>
    <xf numFmtId="164" fontId="3" fillId="37" borderId="44" xfId="0" applyNumberFormat="1" applyFont="1" applyFill="1" applyBorder="1" applyAlignment="1" applyProtection="1">
      <alignment horizontal="center" vertical="center"/>
      <protection/>
    </xf>
    <xf numFmtId="164" fontId="0" fillId="37" borderId="45" xfId="0" applyNumberFormat="1" applyFill="1" applyBorder="1" applyAlignment="1" applyProtection="1">
      <alignment horizontal="center" vertical="center"/>
      <protection/>
    </xf>
    <xf numFmtId="0" fontId="1" fillId="35" borderId="46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" fillId="36" borderId="38" xfId="0" applyFont="1" applyFill="1" applyBorder="1" applyAlignment="1" applyProtection="1">
      <alignment horizontal="center" vertical="center" wrapText="1"/>
      <protection/>
    </xf>
    <xf numFmtId="0" fontId="3" fillId="36" borderId="30" xfId="0" applyFont="1" applyFill="1" applyBorder="1" applyAlignment="1" applyProtection="1">
      <alignment horizontal="center" vertical="center" wrapText="1"/>
      <protection/>
    </xf>
    <xf numFmtId="0" fontId="1" fillId="36" borderId="38" xfId="0" applyFont="1" applyFill="1" applyBorder="1" applyAlignment="1" applyProtection="1">
      <alignment horizontal="center" vertical="center"/>
      <protection/>
    </xf>
    <xf numFmtId="0" fontId="1" fillId="36" borderId="30" xfId="0" applyFont="1" applyFill="1" applyBorder="1" applyAlignment="1" applyProtection="1">
      <alignment horizontal="center" vertical="center"/>
      <protection/>
    </xf>
    <xf numFmtId="9" fontId="5" fillId="33" borderId="47" xfId="0" applyNumberFormat="1" applyFont="1" applyFill="1" applyBorder="1" applyAlignment="1" applyProtection="1">
      <alignment horizontal="center" vertical="center"/>
      <protection/>
    </xf>
    <xf numFmtId="9" fontId="5" fillId="33" borderId="48" xfId="0" applyNumberFormat="1" applyFont="1" applyFill="1" applyBorder="1" applyAlignment="1" applyProtection="1">
      <alignment horizontal="center" vertical="center"/>
      <protection/>
    </xf>
    <xf numFmtId="9" fontId="5" fillId="33" borderId="49" xfId="0" applyNumberFormat="1" applyFont="1" applyFill="1" applyBorder="1" applyAlignment="1" applyProtection="1">
      <alignment horizontal="center" vertical="center"/>
      <protection/>
    </xf>
    <xf numFmtId="9" fontId="5" fillId="33" borderId="50" xfId="0" applyNumberFormat="1" applyFont="1" applyFill="1" applyBorder="1" applyAlignment="1" applyProtection="1">
      <alignment horizontal="center" vertical="center"/>
      <protection/>
    </xf>
    <xf numFmtId="164" fontId="5" fillId="33" borderId="37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/>
      <protection/>
    </xf>
    <xf numFmtId="164" fontId="5" fillId="33" borderId="39" xfId="0" applyNumberFormat="1" applyFont="1" applyFill="1" applyBorder="1" applyAlignment="1" applyProtection="1">
      <alignment horizontal="center" vertical="center"/>
      <protection/>
    </xf>
    <xf numFmtId="164" fontId="5" fillId="33" borderId="13" xfId="0" applyNumberFormat="1" applyFont="1" applyFill="1" applyBorder="1" applyAlignment="1" applyProtection="1">
      <alignment horizontal="center" vertical="center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/>
      <protection/>
    </xf>
    <xf numFmtId="9" fontId="5" fillId="33" borderId="47" xfId="0" applyNumberFormat="1" applyFont="1" applyFill="1" applyBorder="1" applyAlignment="1" applyProtection="1">
      <alignment horizontal="center" vertical="center"/>
      <protection locked="0"/>
    </xf>
    <xf numFmtId="9" fontId="5" fillId="33" borderId="48" xfId="0" applyNumberFormat="1" applyFont="1" applyFill="1" applyBorder="1" applyAlignment="1" applyProtection="1">
      <alignment horizontal="center" vertical="center"/>
      <protection locked="0"/>
    </xf>
    <xf numFmtId="9" fontId="5" fillId="33" borderId="49" xfId="0" applyNumberFormat="1" applyFont="1" applyFill="1" applyBorder="1" applyAlignment="1" applyProtection="1">
      <alignment horizontal="center" vertical="center"/>
      <protection locked="0"/>
    </xf>
    <xf numFmtId="9" fontId="5" fillId="33" borderId="50" xfId="0" applyNumberFormat="1" applyFont="1" applyFill="1" applyBorder="1" applyAlignment="1" applyProtection="1">
      <alignment horizontal="center" vertical="center"/>
      <protection locked="0"/>
    </xf>
    <xf numFmtId="164" fontId="5" fillId="33" borderId="37" xfId="0" applyNumberFormat="1" applyFont="1" applyFill="1" applyBorder="1" applyAlignment="1" applyProtection="1">
      <alignment horizontal="center" vertical="center"/>
      <protection locked="0"/>
    </xf>
    <xf numFmtId="164" fontId="5" fillId="33" borderId="10" xfId="0" applyNumberFormat="1" applyFont="1" applyFill="1" applyBorder="1" applyAlignment="1" applyProtection="1">
      <alignment horizontal="center" vertical="center"/>
      <protection locked="0"/>
    </xf>
    <xf numFmtId="164" fontId="5" fillId="33" borderId="39" xfId="0" applyNumberFormat="1" applyFont="1" applyFill="1" applyBorder="1" applyAlignment="1" applyProtection="1">
      <alignment horizontal="center" vertical="center"/>
      <protection locked="0"/>
    </xf>
    <xf numFmtId="164" fontId="5" fillId="33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75" zoomScaleNormal="75" zoomScalePageLayoutView="0" workbookViewId="0" topLeftCell="A1">
      <selection activeCell="D1" sqref="D1:G1"/>
    </sheetView>
  </sheetViews>
  <sheetFormatPr defaultColWidth="9.140625" defaultRowHeight="12.75"/>
  <cols>
    <col min="1" max="1" width="24.00390625" style="7" customWidth="1"/>
    <col min="2" max="2" width="17.00390625" style="7" customWidth="1"/>
    <col min="3" max="6" width="15.7109375" style="7" customWidth="1"/>
    <col min="7" max="7" width="18.140625" style="7" customWidth="1"/>
    <col min="8" max="8" width="16.00390625" style="6" customWidth="1"/>
    <col min="9" max="9" width="16.7109375" style="6" customWidth="1"/>
    <col min="10" max="10" width="18.00390625" style="7" customWidth="1"/>
    <col min="11" max="11" width="22.421875" style="7" customWidth="1"/>
    <col min="12" max="12" width="10.7109375" style="7" customWidth="1"/>
    <col min="13" max="13" width="11.57421875" style="7" bestFit="1" customWidth="1"/>
    <col min="14" max="16384" width="9.140625" style="7" customWidth="1"/>
  </cols>
  <sheetData>
    <row r="1" spans="1:9" s="3" customFormat="1" ht="70.5" customHeight="1" thickBot="1">
      <c r="A1" s="28" t="s">
        <v>0</v>
      </c>
      <c r="B1" s="29"/>
      <c r="C1" s="30"/>
      <c r="D1" s="113" t="s">
        <v>1</v>
      </c>
      <c r="E1" s="114"/>
      <c r="F1" s="115"/>
      <c r="G1" s="116"/>
      <c r="H1" s="1"/>
      <c r="I1" s="2"/>
    </row>
    <row r="2" spans="1:8" ht="55.5" customHeight="1" thickBot="1">
      <c r="A2" s="31" t="s">
        <v>6</v>
      </c>
      <c r="B2" s="32" t="s">
        <v>7</v>
      </c>
      <c r="C2" s="33" t="s">
        <v>8</v>
      </c>
      <c r="D2" s="117" t="s">
        <v>9</v>
      </c>
      <c r="E2" s="118"/>
      <c r="F2" s="119" t="s">
        <v>10</v>
      </c>
      <c r="G2" s="120"/>
      <c r="H2" s="5"/>
    </row>
    <row r="3" spans="1:8" ht="39.75" customHeight="1">
      <c r="A3" s="34" t="s">
        <v>11</v>
      </c>
      <c r="B3" s="80">
        <v>5</v>
      </c>
      <c r="C3" s="81">
        <v>59</v>
      </c>
      <c r="D3" s="121">
        <v>0.2</v>
      </c>
      <c r="E3" s="122"/>
      <c r="F3" s="125">
        <v>62750</v>
      </c>
      <c r="G3" s="126"/>
      <c r="H3" s="5"/>
    </row>
    <row r="4" spans="1:8" ht="39.75" customHeight="1" thickBot="1">
      <c r="A4" s="37" t="s">
        <v>12</v>
      </c>
      <c r="B4" s="82">
        <v>1</v>
      </c>
      <c r="C4" s="83">
        <v>78</v>
      </c>
      <c r="D4" s="123"/>
      <c r="E4" s="124"/>
      <c r="F4" s="127"/>
      <c r="G4" s="128"/>
      <c r="H4" s="5"/>
    </row>
    <row r="5" spans="1:7" s="5" customFormat="1" ht="34.5" customHeight="1" thickBot="1">
      <c r="A5" s="39"/>
      <c r="B5" s="40"/>
      <c r="C5" s="40"/>
      <c r="D5" s="40"/>
      <c r="E5" s="40"/>
      <c r="F5" s="40"/>
      <c r="G5" s="40"/>
    </row>
    <row r="6" spans="1:8" ht="60" customHeight="1" thickBot="1">
      <c r="A6" s="41" t="s">
        <v>13</v>
      </c>
      <c r="B6" s="42"/>
      <c r="C6" s="12"/>
      <c r="D6" s="12"/>
      <c r="E6" s="12"/>
      <c r="F6" s="12"/>
      <c r="G6" s="43"/>
      <c r="H6" s="5"/>
    </row>
    <row r="7" spans="1:9" s="15" customFormat="1" ht="69.75" customHeight="1" thickBot="1">
      <c r="A7" s="44" t="s">
        <v>14</v>
      </c>
      <c r="B7" s="45" t="s">
        <v>37</v>
      </c>
      <c r="C7" s="45" t="s">
        <v>15</v>
      </c>
      <c r="D7" s="45" t="s">
        <v>16</v>
      </c>
      <c r="E7" s="46" t="s">
        <v>17</v>
      </c>
      <c r="F7" s="46" t="s">
        <v>18</v>
      </c>
      <c r="G7" s="47" t="s">
        <v>19</v>
      </c>
      <c r="H7" s="14"/>
      <c r="I7" s="48"/>
    </row>
    <row r="8" spans="1:8" ht="39.75" customHeight="1">
      <c r="A8" s="84">
        <v>12</v>
      </c>
      <c r="B8" s="85">
        <v>11</v>
      </c>
      <c r="C8" s="86">
        <v>1</v>
      </c>
      <c r="D8" s="86">
        <v>1.5</v>
      </c>
      <c r="E8" s="86">
        <v>2</v>
      </c>
      <c r="F8" s="86">
        <v>2.5</v>
      </c>
      <c r="G8" s="87">
        <v>0.1</v>
      </c>
      <c r="H8" s="18"/>
    </row>
    <row r="9" spans="1:8" ht="39.75" customHeight="1">
      <c r="A9" s="88">
        <v>23</v>
      </c>
      <c r="B9" s="89">
        <v>19</v>
      </c>
      <c r="C9" s="90">
        <v>2</v>
      </c>
      <c r="D9" s="90">
        <v>2.5</v>
      </c>
      <c r="E9" s="90">
        <v>3</v>
      </c>
      <c r="F9" s="90">
        <v>4</v>
      </c>
      <c r="G9" s="91">
        <v>0.35</v>
      </c>
      <c r="H9" s="18"/>
    </row>
    <row r="10" spans="1:8" ht="39.75" customHeight="1">
      <c r="A10" s="88">
        <v>60</v>
      </c>
      <c r="B10" s="89">
        <v>55</v>
      </c>
      <c r="C10" s="90">
        <v>4.5</v>
      </c>
      <c r="D10" s="90">
        <v>5.5</v>
      </c>
      <c r="E10" s="90">
        <v>5.5</v>
      </c>
      <c r="F10" s="90">
        <v>6.5</v>
      </c>
      <c r="G10" s="91">
        <v>0.55</v>
      </c>
      <c r="H10" s="18"/>
    </row>
    <row r="11" spans="1:8" ht="39.75" customHeight="1">
      <c r="A11" s="88"/>
      <c r="B11" s="89"/>
      <c r="C11" s="90"/>
      <c r="D11" s="90"/>
      <c r="E11" s="90"/>
      <c r="F11" s="90"/>
      <c r="G11" s="91"/>
      <c r="H11" s="18"/>
    </row>
    <row r="12" spans="1:8" s="6" customFormat="1" ht="39.75" customHeight="1" thickBot="1">
      <c r="A12" s="92"/>
      <c r="B12" s="93"/>
      <c r="C12" s="94"/>
      <c r="D12" s="94"/>
      <c r="E12" s="94"/>
      <c r="F12" s="94"/>
      <c r="G12" s="95"/>
      <c r="H12" s="18"/>
    </row>
    <row r="13" spans="1:8" s="5" customFormat="1" ht="34.5" customHeight="1" thickBot="1">
      <c r="A13" s="11"/>
      <c r="B13" s="22"/>
      <c r="C13" s="11" t="s">
        <v>2</v>
      </c>
      <c r="D13" s="11" t="s">
        <v>2</v>
      </c>
      <c r="E13" s="11"/>
      <c r="F13" s="11"/>
      <c r="G13" s="11"/>
      <c r="H13" s="23"/>
    </row>
    <row r="14" spans="1:9" s="24" customFormat="1" ht="39.75" customHeight="1" hidden="1">
      <c r="A14" s="57" t="s">
        <v>3</v>
      </c>
      <c r="B14" s="13"/>
      <c r="C14" s="13"/>
      <c r="D14" s="13"/>
      <c r="E14" s="13"/>
      <c r="F14" s="13"/>
      <c r="G14" s="13"/>
      <c r="H14" s="58"/>
      <c r="I14" s="58"/>
    </row>
    <row r="15" spans="1:11" ht="81" customHeight="1" hidden="1">
      <c r="A15" s="59" t="s">
        <v>20</v>
      </c>
      <c r="B15" s="60" t="s">
        <v>21</v>
      </c>
      <c r="C15" s="60" t="s">
        <v>22</v>
      </c>
      <c r="D15" s="60" t="s">
        <v>4</v>
      </c>
      <c r="E15" s="60" t="s">
        <v>23</v>
      </c>
      <c r="F15" s="60" t="s">
        <v>5</v>
      </c>
      <c r="G15" s="13"/>
      <c r="H15" s="58"/>
      <c r="I15" s="61" t="s">
        <v>24</v>
      </c>
      <c r="J15" s="62" t="s">
        <v>5</v>
      </c>
      <c r="K15" s="62" t="s">
        <v>25</v>
      </c>
    </row>
    <row r="16" spans="1:11" ht="49.5" customHeight="1" hidden="1">
      <c r="A16" s="63">
        <f>A8</f>
        <v>12</v>
      </c>
      <c r="B16" s="64">
        <f>SUM(C8*D3)+(E8*(1-D3))</f>
        <v>1.8</v>
      </c>
      <c r="C16" s="64">
        <f>SUM(D8*D3)+(F8*(1-D3))</f>
        <v>2.3</v>
      </c>
      <c r="D16" s="64">
        <f>SUM(B16*H16)+(C16*H17)</f>
        <v>1.8833333333333333</v>
      </c>
      <c r="E16" s="65">
        <f>IF(B8="",0,(H20*B8)/D16)</f>
        <v>0.18301277476448757</v>
      </c>
      <c r="F16" s="66">
        <f>SUM(E16*G8)</f>
        <v>0.018301277476448757</v>
      </c>
      <c r="G16" s="67" t="s">
        <v>26</v>
      </c>
      <c r="H16" s="68">
        <f>SUM(B3/(B3+B4))</f>
        <v>0.8333333333333334</v>
      </c>
      <c r="I16" s="69">
        <f>IF(B8="",D16,D16/B8)</f>
        <v>0.1712121212121212</v>
      </c>
      <c r="J16" s="70">
        <f>SUM(I16*G8)</f>
        <v>0.01712121212121212</v>
      </c>
      <c r="K16" s="71">
        <f>SUM(J16:J20)</f>
        <v>0.1261299840510367</v>
      </c>
    </row>
    <row r="17" spans="1:10" ht="49.5" customHeight="1" hidden="1">
      <c r="A17" s="63">
        <f>A9</f>
        <v>23</v>
      </c>
      <c r="B17" s="64">
        <f>SUM(C9*D3)+(E9*(1-D3))</f>
        <v>2.8000000000000003</v>
      </c>
      <c r="C17" s="64">
        <f>SUM(D9*D3)+(F9*(1-D3))</f>
        <v>3.7</v>
      </c>
      <c r="D17" s="64">
        <f>SUM(B17*H16)+(C17*H17)</f>
        <v>2.95</v>
      </c>
      <c r="E17" s="65">
        <f>IF(B9="",0,(H20*B9)/D17)</f>
        <v>0.20181223801713138</v>
      </c>
      <c r="F17" s="66">
        <f>SUM(E17*G9)</f>
        <v>0.07063428330599598</v>
      </c>
      <c r="G17" s="67" t="s">
        <v>27</v>
      </c>
      <c r="H17" s="68">
        <f>SUM(B4/(B3+B4))</f>
        <v>0.16666666666666666</v>
      </c>
      <c r="I17" s="69">
        <f>IF(B9="",D17,D17/B9)</f>
        <v>0.15526315789473685</v>
      </c>
      <c r="J17" s="70">
        <f>SUM(I17*G9)</f>
        <v>0.05434210526315789</v>
      </c>
    </row>
    <row r="18" spans="1:10" ht="49.5" customHeight="1" hidden="1">
      <c r="A18" s="63">
        <f>A10</f>
        <v>60</v>
      </c>
      <c r="B18" s="64">
        <f>SUM(C10*D3)+(E10*(1-D3))</f>
        <v>5.300000000000001</v>
      </c>
      <c r="C18" s="64">
        <f>SUM(D10*D3)+(F10*(1-D3))</f>
        <v>6.300000000000001</v>
      </c>
      <c r="D18" s="64">
        <f>SUM(B18*H16)+(C18*H17)</f>
        <v>5.466666666666668</v>
      </c>
      <c r="E18" s="65">
        <f>IF(B10="",0,(H20*B10)/D18)</f>
        <v>0.3152506638473642</v>
      </c>
      <c r="F18" s="66">
        <f>SUM(E18*G10)</f>
        <v>0.17338786511605034</v>
      </c>
      <c r="G18" s="72" t="s">
        <v>28</v>
      </c>
      <c r="H18" s="73">
        <f>C3/1984</f>
        <v>0.029737903225806453</v>
      </c>
      <c r="I18" s="69">
        <f>IF(B10="",D18,D18/B10)</f>
        <v>0.09939393939393941</v>
      </c>
      <c r="J18" s="70">
        <f>SUM(I18*G10)</f>
        <v>0.05466666666666668</v>
      </c>
    </row>
    <row r="19" spans="1:10" ht="49.5" customHeight="1" hidden="1">
      <c r="A19" s="63">
        <f>A11</f>
        <v>0</v>
      </c>
      <c r="B19" s="64">
        <f>SUM(C11*D3)+(E11*(1-D3))</f>
        <v>0</v>
      </c>
      <c r="C19" s="64">
        <f>SUM(D11*D3)+(F11*(1-D3))</f>
        <v>0</v>
      </c>
      <c r="D19" s="64">
        <f>SUM(B19*H16)+(C19*H17)</f>
        <v>0</v>
      </c>
      <c r="E19" s="65">
        <f>IF(B11="",0,(F22*B11)/D19)</f>
        <v>0</v>
      </c>
      <c r="F19" s="66">
        <f>SUM(E19*G11)</f>
        <v>0</v>
      </c>
      <c r="G19" s="72" t="s">
        <v>29</v>
      </c>
      <c r="H19" s="73">
        <f>C4/1984</f>
        <v>0.03931451612903226</v>
      </c>
      <c r="I19" s="69">
        <f>IF(B11="",D19,D19/B11)</f>
        <v>0</v>
      </c>
      <c r="J19" s="70">
        <f>SUM(I19*G11)</f>
        <v>0</v>
      </c>
    </row>
    <row r="20" spans="1:10" ht="49.5" customHeight="1" hidden="1" thickBot="1">
      <c r="A20" s="63">
        <f>A12</f>
        <v>0</v>
      </c>
      <c r="B20" s="64">
        <f>SUM(C12*D3)+(E12*(1-D3))</f>
        <v>0</v>
      </c>
      <c r="C20" s="64">
        <f>SUM(D12*D3)+(F12*(1-D3))</f>
        <v>0</v>
      </c>
      <c r="D20" s="64">
        <f>SUM(B20*H16)+(C20*H17)</f>
        <v>0</v>
      </c>
      <c r="E20" s="65">
        <f>IF(B12="",0,(F23*B12)/D20)</f>
        <v>0</v>
      </c>
      <c r="F20" s="66">
        <f>SUM(E20*G12)</f>
        <v>0</v>
      </c>
      <c r="G20" s="74" t="s">
        <v>30</v>
      </c>
      <c r="H20" s="73">
        <f>(H16*H18)+(H17*H19)</f>
        <v>0.031334005376344086</v>
      </c>
      <c r="I20" s="69">
        <f>IF(B12="",D20,D20/B12)</f>
        <v>0</v>
      </c>
      <c r="J20" s="70">
        <f>SUM(I20*G12)</f>
        <v>0</v>
      </c>
    </row>
    <row r="21" spans="1:8" ht="60" customHeight="1" thickBot="1">
      <c r="A21" s="75"/>
      <c r="B21" s="26"/>
      <c r="C21" s="26"/>
      <c r="D21" s="129" t="s">
        <v>31</v>
      </c>
      <c r="E21" s="130"/>
      <c r="F21" s="76">
        <f>SUM(F16:F20)</f>
        <v>0.2623234258984951</v>
      </c>
      <c r="G21" s="77"/>
      <c r="H21" s="5"/>
    </row>
    <row r="22" spans="1:7" ht="34.5" customHeight="1">
      <c r="A22" s="19"/>
      <c r="B22" s="19"/>
      <c r="C22" s="19"/>
      <c r="D22" s="19"/>
      <c r="E22" s="19"/>
      <c r="F22" s="19"/>
      <c r="G22" s="19"/>
    </row>
    <row r="23" spans="1:7" ht="60" customHeight="1" hidden="1" thickBot="1">
      <c r="A23" s="101" t="s">
        <v>32</v>
      </c>
      <c r="B23" s="102"/>
      <c r="C23" s="103"/>
      <c r="D23" s="75"/>
      <c r="E23" s="26"/>
      <c r="F23" s="8"/>
      <c r="G23" s="27"/>
    </row>
    <row r="24" spans="1:7" ht="34.5" customHeight="1" hidden="1">
      <c r="A24" s="104" t="s">
        <v>33</v>
      </c>
      <c r="B24" s="105"/>
      <c r="C24" s="106"/>
      <c r="D24" s="107">
        <f>SUM((B3+B4)*1984)*K16</f>
        <v>1501.4513301435409</v>
      </c>
      <c r="E24" s="108"/>
      <c r="F24" s="78"/>
      <c r="G24" s="4"/>
    </row>
    <row r="25" spans="1:7" ht="34.5" customHeight="1" hidden="1">
      <c r="A25" s="104" t="s">
        <v>34</v>
      </c>
      <c r="B25" s="105"/>
      <c r="C25" s="106"/>
      <c r="D25" s="109">
        <f>D24*4.3</f>
        <v>6456.240719617225</v>
      </c>
      <c r="E25" s="110"/>
      <c r="F25" s="78"/>
      <c r="G25" s="4"/>
    </row>
    <row r="26" spans="1:7" ht="34.5" customHeight="1" hidden="1" thickBot="1">
      <c r="A26" s="104" t="s">
        <v>35</v>
      </c>
      <c r="B26" s="105"/>
      <c r="C26" s="106"/>
      <c r="D26" s="111">
        <f>D24*52</f>
        <v>78075.46916746412</v>
      </c>
      <c r="E26" s="112"/>
      <c r="F26" s="78"/>
      <c r="G26" s="4"/>
    </row>
    <row r="27" spans="1:7" ht="60" customHeight="1" hidden="1" thickBot="1">
      <c r="A27" s="96" t="s">
        <v>36</v>
      </c>
      <c r="B27" s="97"/>
      <c r="C27" s="98"/>
      <c r="D27" s="99">
        <f>F3-D26</f>
        <v>-15325.469167464122</v>
      </c>
      <c r="E27" s="100"/>
      <c r="F27" s="79"/>
      <c r="G27" s="10"/>
    </row>
    <row r="28" spans="1:6" ht="12.75">
      <c r="A28" s="25"/>
      <c r="B28" s="19"/>
      <c r="C28" s="19"/>
      <c r="D28" s="19"/>
      <c r="E28" s="19"/>
      <c r="F28" s="19"/>
    </row>
    <row r="29" spans="1:6" ht="12.75">
      <c r="A29" s="25"/>
      <c r="B29" s="19"/>
      <c r="C29" s="19"/>
      <c r="D29" s="19"/>
      <c r="E29" s="19"/>
      <c r="F29" s="19"/>
    </row>
    <row r="30" spans="1:6" ht="12.75">
      <c r="A30" s="25"/>
      <c r="B30" s="19"/>
      <c r="C30" s="19"/>
      <c r="D30" s="19"/>
      <c r="E30" s="19"/>
      <c r="F30" s="19"/>
    </row>
    <row r="31" spans="1:6" ht="12.75">
      <c r="A31" s="25"/>
      <c r="B31" s="19"/>
      <c r="C31" s="19"/>
      <c r="D31" s="19"/>
      <c r="E31" s="19"/>
      <c r="F31" s="19"/>
    </row>
    <row r="32" spans="1:6" ht="12.75">
      <c r="A32" s="25"/>
      <c r="B32" s="19"/>
      <c r="C32" s="19"/>
      <c r="D32" s="19"/>
      <c r="E32" s="19"/>
      <c r="F32" s="19"/>
    </row>
    <row r="33" spans="1:6" ht="12.75">
      <c r="A33" s="25"/>
      <c r="B33" s="19"/>
      <c r="C33" s="19"/>
      <c r="D33" s="19"/>
      <c r="E33" s="19"/>
      <c r="F33" s="19"/>
    </row>
    <row r="34" spans="1:6" ht="12.75">
      <c r="A34" s="25"/>
      <c r="B34" s="19"/>
      <c r="C34" s="19"/>
      <c r="D34" s="19"/>
      <c r="E34" s="19"/>
      <c r="F34" s="19"/>
    </row>
    <row r="35" spans="1:6" ht="12.75">
      <c r="A35" s="25"/>
      <c r="B35" s="19"/>
      <c r="C35" s="19"/>
      <c r="D35" s="19"/>
      <c r="E35" s="19"/>
      <c r="F35" s="19"/>
    </row>
    <row r="36" spans="1:6" ht="12.75">
      <c r="A36" s="25"/>
      <c r="B36" s="19"/>
      <c r="C36" s="19"/>
      <c r="D36" s="19"/>
      <c r="E36" s="19"/>
      <c r="F36" s="19"/>
    </row>
    <row r="37" spans="1:6" ht="12.75">
      <c r="A37" s="25"/>
      <c r="B37" s="19"/>
      <c r="C37" s="19"/>
      <c r="D37" s="19"/>
      <c r="E37" s="19"/>
      <c r="F37" s="19"/>
    </row>
    <row r="38" spans="1:6" ht="12.75">
      <c r="A38" s="25"/>
      <c r="B38" s="19"/>
      <c r="C38" s="19"/>
      <c r="D38" s="19"/>
      <c r="E38" s="19"/>
      <c r="F38" s="19"/>
    </row>
    <row r="39" spans="1:6" ht="12.75">
      <c r="A39" s="25"/>
      <c r="B39" s="19"/>
      <c r="C39" s="19"/>
      <c r="D39" s="19"/>
      <c r="E39" s="19"/>
      <c r="F39" s="19"/>
    </row>
    <row r="40" spans="1:6" ht="12.75">
      <c r="A40" s="25"/>
      <c r="B40" s="19"/>
      <c r="C40" s="19"/>
      <c r="D40" s="19"/>
      <c r="E40" s="19"/>
      <c r="F40" s="19"/>
    </row>
    <row r="41" spans="1:6" ht="12.75">
      <c r="A41" s="25"/>
      <c r="B41" s="19"/>
      <c r="C41" s="19"/>
      <c r="D41" s="19"/>
      <c r="E41" s="19"/>
      <c r="F41" s="19"/>
    </row>
    <row r="42" spans="1:6" ht="12.75">
      <c r="A42" s="25"/>
      <c r="B42" s="19"/>
      <c r="C42" s="19"/>
      <c r="D42" s="19"/>
      <c r="E42" s="19"/>
      <c r="F42" s="19"/>
    </row>
    <row r="43" spans="1:6" ht="12.75">
      <c r="A43" s="25"/>
      <c r="B43" s="19"/>
      <c r="C43" s="19"/>
      <c r="D43" s="19"/>
      <c r="E43" s="19"/>
      <c r="F43" s="19"/>
    </row>
    <row r="44" spans="1:6" ht="12.75">
      <c r="A44" s="25"/>
      <c r="B44" s="19"/>
      <c r="C44" s="19"/>
      <c r="D44" s="19"/>
      <c r="E44" s="19"/>
      <c r="F44" s="19"/>
    </row>
    <row r="45" spans="1:6" ht="12.75">
      <c r="A45" s="25"/>
      <c r="B45" s="19"/>
      <c r="C45" s="19"/>
      <c r="D45" s="19"/>
      <c r="E45" s="19"/>
      <c r="F45" s="19"/>
    </row>
    <row r="46" spans="1:6" ht="12.75">
      <c r="A46" s="25"/>
      <c r="B46" s="19"/>
      <c r="C46" s="19"/>
      <c r="D46" s="19"/>
      <c r="E46" s="19"/>
      <c r="F46" s="19"/>
    </row>
    <row r="47" spans="1:6" ht="12.75">
      <c r="A47" s="25"/>
      <c r="B47" s="19"/>
      <c r="C47" s="19"/>
      <c r="D47" s="19"/>
      <c r="E47" s="19"/>
      <c r="F47" s="19"/>
    </row>
    <row r="48" spans="1:6" ht="12.75">
      <c r="A48" s="25"/>
      <c r="B48" s="19"/>
      <c r="C48" s="19"/>
      <c r="D48" s="19"/>
      <c r="E48" s="19"/>
      <c r="F48" s="19"/>
    </row>
    <row r="49" spans="1:6" ht="12.75">
      <c r="A49" s="25"/>
      <c r="B49" s="19"/>
      <c r="C49" s="19"/>
      <c r="D49" s="19"/>
      <c r="E49" s="19"/>
      <c r="F49" s="19"/>
    </row>
    <row r="50" spans="1:6" ht="12.75">
      <c r="A50" s="25"/>
      <c r="B50" s="19"/>
      <c r="C50" s="19"/>
      <c r="D50" s="19"/>
      <c r="E50" s="19"/>
      <c r="F50" s="19"/>
    </row>
    <row r="51" spans="1:6" ht="12.75">
      <c r="A51" s="25"/>
      <c r="B51" s="19"/>
      <c r="C51" s="19"/>
      <c r="D51" s="19"/>
      <c r="E51" s="19"/>
      <c r="F51" s="19"/>
    </row>
    <row r="52" spans="1:6" ht="12.75">
      <c r="A52" s="25"/>
      <c r="B52" s="19"/>
      <c r="C52" s="19"/>
      <c r="D52" s="19"/>
      <c r="E52" s="19"/>
      <c r="F52" s="19"/>
    </row>
    <row r="53" spans="1:6" ht="12.75">
      <c r="A53" s="25"/>
      <c r="B53" s="19"/>
      <c r="C53" s="19"/>
      <c r="D53" s="19"/>
      <c r="E53" s="19"/>
      <c r="F53" s="19"/>
    </row>
    <row r="54" spans="1:6" ht="12.75">
      <c r="A54" s="25"/>
      <c r="B54" s="19"/>
      <c r="C54" s="19"/>
      <c r="D54" s="19"/>
      <c r="E54" s="19"/>
      <c r="F54" s="19"/>
    </row>
    <row r="55" spans="1:6" ht="12.75">
      <c r="A55" s="25"/>
      <c r="B55" s="19"/>
      <c r="C55" s="19"/>
      <c r="D55" s="19"/>
      <c r="E55" s="19"/>
      <c r="F55" s="19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</sheetData>
  <sheetProtection password="D7E3" sheet="1"/>
  <mergeCells count="15">
    <mergeCell ref="D1:G1"/>
    <mergeCell ref="D2:E2"/>
    <mergeCell ref="F2:G2"/>
    <mergeCell ref="D3:E4"/>
    <mergeCell ref="F3:G4"/>
    <mergeCell ref="D21:E21"/>
    <mergeCell ref="A27:C27"/>
    <mergeCell ref="D27:E27"/>
    <mergeCell ref="A23:C23"/>
    <mergeCell ref="A24:C24"/>
    <mergeCell ref="D24:E24"/>
    <mergeCell ref="A25:C25"/>
    <mergeCell ref="D25:E25"/>
    <mergeCell ref="A26:C26"/>
    <mergeCell ref="D26:E26"/>
  </mergeCells>
  <printOptions horizontalCentered="1"/>
  <pageMargins left="0.75" right="0.75" top="1.5" bottom="0.5" header="0.5" footer="0.25"/>
  <pageSetup fitToHeight="1" fitToWidth="1" horizontalDpi="300" verticalDpi="300" orientation="portrait" scale="74" r:id="rId3"/>
  <headerFooter alignWithMargins="0">
    <oddHeader>&amp;C&amp;"Comic Sans MS,Bold"&amp;24POTENTIAL DRAFT BEER COST PERCENTAGE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24.00390625" style="7" customWidth="1"/>
    <col min="2" max="2" width="17.00390625" style="7" customWidth="1"/>
    <col min="3" max="6" width="15.7109375" style="7" customWidth="1"/>
    <col min="7" max="7" width="18.140625" style="7" customWidth="1"/>
    <col min="8" max="8" width="16.00390625" style="6" customWidth="1"/>
    <col min="9" max="9" width="16.7109375" style="6" customWidth="1"/>
    <col min="10" max="10" width="18.00390625" style="7" customWidth="1"/>
    <col min="11" max="11" width="22.421875" style="7" customWidth="1"/>
    <col min="12" max="12" width="10.7109375" style="7" customWidth="1"/>
    <col min="13" max="13" width="11.57421875" style="7" bestFit="1" customWidth="1"/>
    <col min="14" max="16384" width="9.140625" style="7" customWidth="1"/>
  </cols>
  <sheetData>
    <row r="1" spans="1:9" s="3" customFormat="1" ht="70.5" customHeight="1" thickBot="1">
      <c r="A1" s="28" t="s">
        <v>0</v>
      </c>
      <c r="B1" s="29"/>
      <c r="C1" s="30"/>
      <c r="D1" s="113" t="s">
        <v>1</v>
      </c>
      <c r="E1" s="114"/>
      <c r="F1" s="115"/>
      <c r="G1" s="116"/>
      <c r="H1" s="1"/>
      <c r="I1" s="2"/>
    </row>
    <row r="2" spans="1:8" ht="55.5" customHeight="1" thickBot="1">
      <c r="A2" s="31" t="s">
        <v>6</v>
      </c>
      <c r="B2" s="32" t="s">
        <v>7</v>
      </c>
      <c r="C2" s="33" t="s">
        <v>8</v>
      </c>
      <c r="D2" s="117" t="s">
        <v>9</v>
      </c>
      <c r="E2" s="118"/>
      <c r="F2" s="119" t="s">
        <v>10</v>
      </c>
      <c r="G2" s="120"/>
      <c r="H2" s="5"/>
    </row>
    <row r="3" spans="1:8" ht="39.75" customHeight="1">
      <c r="A3" s="34" t="s">
        <v>11</v>
      </c>
      <c r="B3" s="35"/>
      <c r="C3" s="36"/>
      <c r="D3" s="131"/>
      <c r="E3" s="132"/>
      <c r="F3" s="135"/>
      <c r="G3" s="136"/>
      <c r="H3" s="5"/>
    </row>
    <row r="4" spans="1:8" ht="39.75" customHeight="1" thickBot="1">
      <c r="A4" s="37" t="s">
        <v>12</v>
      </c>
      <c r="B4" s="9"/>
      <c r="C4" s="38"/>
      <c r="D4" s="133"/>
      <c r="E4" s="134"/>
      <c r="F4" s="137"/>
      <c r="G4" s="138"/>
      <c r="H4" s="5"/>
    </row>
    <row r="5" spans="1:7" s="5" customFormat="1" ht="34.5" customHeight="1" thickBot="1">
      <c r="A5" s="39"/>
      <c r="B5" s="40"/>
      <c r="C5" s="40"/>
      <c r="D5" s="40"/>
      <c r="E5" s="40"/>
      <c r="F5" s="40"/>
      <c r="G5" s="40"/>
    </row>
    <row r="6" spans="1:8" ht="60" customHeight="1" thickBot="1">
      <c r="A6" s="41" t="s">
        <v>13</v>
      </c>
      <c r="B6" s="42"/>
      <c r="C6" s="12"/>
      <c r="D6" s="12"/>
      <c r="E6" s="12"/>
      <c r="F6" s="12"/>
      <c r="G6" s="43"/>
      <c r="H6" s="5"/>
    </row>
    <row r="7" spans="1:9" s="15" customFormat="1" ht="69.75" customHeight="1" thickBot="1">
      <c r="A7" s="44" t="s">
        <v>14</v>
      </c>
      <c r="B7" s="45" t="s">
        <v>37</v>
      </c>
      <c r="C7" s="45" t="s">
        <v>15</v>
      </c>
      <c r="D7" s="45" t="s">
        <v>16</v>
      </c>
      <c r="E7" s="46" t="s">
        <v>17</v>
      </c>
      <c r="F7" s="46" t="s">
        <v>18</v>
      </c>
      <c r="G7" s="47" t="s">
        <v>19</v>
      </c>
      <c r="H7" s="14"/>
      <c r="I7" s="48"/>
    </row>
    <row r="8" spans="1:8" ht="39.75" customHeight="1">
      <c r="A8" s="49"/>
      <c r="B8" s="50"/>
      <c r="C8" s="51"/>
      <c r="D8" s="51"/>
      <c r="E8" s="51"/>
      <c r="F8" s="51"/>
      <c r="G8" s="52"/>
      <c r="H8" s="18"/>
    </row>
    <row r="9" spans="1:8" ht="39.75" customHeight="1">
      <c r="A9" s="53"/>
      <c r="B9" s="54"/>
      <c r="C9" s="16"/>
      <c r="D9" s="16"/>
      <c r="E9" s="16"/>
      <c r="F9" s="16"/>
      <c r="G9" s="17"/>
      <c r="H9" s="18"/>
    </row>
    <row r="10" spans="1:8" ht="39.75" customHeight="1">
      <c r="A10" s="53"/>
      <c r="B10" s="54"/>
      <c r="C10" s="16"/>
      <c r="D10" s="16"/>
      <c r="E10" s="16"/>
      <c r="F10" s="16"/>
      <c r="G10" s="17"/>
      <c r="H10" s="18"/>
    </row>
    <row r="11" spans="1:8" ht="39.75" customHeight="1">
      <c r="A11" s="53"/>
      <c r="B11" s="54"/>
      <c r="C11" s="16"/>
      <c r="D11" s="16"/>
      <c r="E11" s="16"/>
      <c r="F11" s="16"/>
      <c r="G11" s="17"/>
      <c r="H11" s="18"/>
    </row>
    <row r="12" spans="1:8" s="6" customFormat="1" ht="39.75" customHeight="1" thickBot="1">
      <c r="A12" s="55"/>
      <c r="B12" s="56"/>
      <c r="C12" s="20"/>
      <c r="D12" s="20"/>
      <c r="E12" s="20"/>
      <c r="F12" s="20"/>
      <c r="G12" s="21"/>
      <c r="H12" s="18"/>
    </row>
    <row r="13" spans="1:8" s="5" customFormat="1" ht="34.5" customHeight="1" thickBot="1">
      <c r="A13" s="11"/>
      <c r="B13" s="22"/>
      <c r="C13" s="11" t="s">
        <v>2</v>
      </c>
      <c r="D13" s="11" t="s">
        <v>2</v>
      </c>
      <c r="E13" s="11"/>
      <c r="F13" s="11"/>
      <c r="G13" s="11"/>
      <c r="H13" s="23"/>
    </row>
    <row r="14" spans="1:9" s="24" customFormat="1" ht="39.75" customHeight="1" hidden="1">
      <c r="A14" s="57" t="s">
        <v>3</v>
      </c>
      <c r="B14" s="13"/>
      <c r="C14" s="13"/>
      <c r="D14" s="13"/>
      <c r="E14" s="13"/>
      <c r="F14" s="13"/>
      <c r="G14" s="13"/>
      <c r="H14" s="58"/>
      <c r="I14" s="58"/>
    </row>
    <row r="15" spans="1:11" ht="81" customHeight="1" hidden="1">
      <c r="A15" s="59" t="s">
        <v>20</v>
      </c>
      <c r="B15" s="60" t="s">
        <v>21</v>
      </c>
      <c r="C15" s="60" t="s">
        <v>22</v>
      </c>
      <c r="D15" s="60" t="s">
        <v>4</v>
      </c>
      <c r="E15" s="60" t="s">
        <v>23</v>
      </c>
      <c r="F15" s="60" t="s">
        <v>5</v>
      </c>
      <c r="G15" s="13"/>
      <c r="H15" s="58"/>
      <c r="I15" s="61" t="s">
        <v>24</v>
      </c>
      <c r="J15" s="62" t="s">
        <v>5</v>
      </c>
      <c r="K15" s="62" t="s">
        <v>25</v>
      </c>
    </row>
    <row r="16" spans="1:11" ht="49.5" customHeight="1" hidden="1">
      <c r="A16" s="63">
        <f>A8</f>
        <v>0</v>
      </c>
      <c r="B16" s="64">
        <f>SUM(C8*D3)+(E8*(1-D3))</f>
        <v>0</v>
      </c>
      <c r="C16" s="64">
        <f>SUM(D8*D3)+(F8*(1-D3))</f>
        <v>0</v>
      </c>
      <c r="D16" s="64" t="e">
        <f>SUM(B16*H16)+(C16*H17)</f>
        <v>#DIV/0!</v>
      </c>
      <c r="E16" s="65">
        <f>IF(B8="",0,(H20*B8)/D16)</f>
        <v>0</v>
      </c>
      <c r="F16" s="66">
        <f>SUM(E16*G8)</f>
        <v>0</v>
      </c>
      <c r="G16" s="67" t="s">
        <v>26</v>
      </c>
      <c r="H16" s="68" t="e">
        <f>SUM(B3/(B3+B4))</f>
        <v>#DIV/0!</v>
      </c>
      <c r="I16" s="69" t="e">
        <f>IF(B8="",D16,D16/B8)</f>
        <v>#DIV/0!</v>
      </c>
      <c r="J16" s="70" t="e">
        <f>SUM(I16*G8)</f>
        <v>#DIV/0!</v>
      </c>
      <c r="K16" s="71" t="e">
        <f>SUM(J16:J20)</f>
        <v>#DIV/0!</v>
      </c>
    </row>
    <row r="17" spans="1:10" ht="49.5" customHeight="1" hidden="1">
      <c r="A17" s="63">
        <f>A9</f>
        <v>0</v>
      </c>
      <c r="B17" s="64">
        <f>SUM(C9*D3)+(E9*(1-D3))</f>
        <v>0</v>
      </c>
      <c r="C17" s="64">
        <f>SUM(D9*D3)+(F9*(1-D3))</f>
        <v>0</v>
      </c>
      <c r="D17" s="64" t="e">
        <f>SUM(B17*H16)+(C17*H17)</f>
        <v>#DIV/0!</v>
      </c>
      <c r="E17" s="65">
        <f>IF(B9="",0,(H20*B9)/D17)</f>
        <v>0</v>
      </c>
      <c r="F17" s="66">
        <f>SUM(E17*G9)</f>
        <v>0</v>
      </c>
      <c r="G17" s="67" t="s">
        <v>27</v>
      </c>
      <c r="H17" s="68" t="e">
        <f>SUM(B4/(B3+B4))</f>
        <v>#DIV/0!</v>
      </c>
      <c r="I17" s="69" t="e">
        <f>IF(B9="",D17,D17/B9)</f>
        <v>#DIV/0!</v>
      </c>
      <c r="J17" s="70" t="e">
        <f>SUM(I17*G9)</f>
        <v>#DIV/0!</v>
      </c>
    </row>
    <row r="18" spans="1:10" ht="49.5" customHeight="1" hidden="1">
      <c r="A18" s="63">
        <f>A10</f>
        <v>0</v>
      </c>
      <c r="B18" s="64">
        <f>SUM(C10*D3)+(E10*(1-D3))</f>
        <v>0</v>
      </c>
      <c r="C18" s="64">
        <f>SUM(D10*D3)+(F10*(1-D3))</f>
        <v>0</v>
      </c>
      <c r="D18" s="64" t="e">
        <f>SUM(B18*H16)+(C18*H17)</f>
        <v>#DIV/0!</v>
      </c>
      <c r="E18" s="65">
        <f>IF(B10="",0,(H20*B10)/D18)</f>
        <v>0</v>
      </c>
      <c r="F18" s="66">
        <f>SUM(E18*G10)</f>
        <v>0</v>
      </c>
      <c r="G18" s="72" t="s">
        <v>28</v>
      </c>
      <c r="H18" s="73">
        <f>C3/1984</f>
        <v>0</v>
      </c>
      <c r="I18" s="69" t="e">
        <f>IF(B10="",D18,D18/B10)</f>
        <v>#DIV/0!</v>
      </c>
      <c r="J18" s="70" t="e">
        <f>SUM(I18*G10)</f>
        <v>#DIV/0!</v>
      </c>
    </row>
    <row r="19" spans="1:10" ht="49.5" customHeight="1" hidden="1">
      <c r="A19" s="63">
        <f>A11</f>
        <v>0</v>
      </c>
      <c r="B19" s="64">
        <f>SUM(C11*D3)+(E11*(1-D3))</f>
        <v>0</v>
      </c>
      <c r="C19" s="64">
        <f>SUM(D11*D3)+(F11*(1-D3))</f>
        <v>0</v>
      </c>
      <c r="D19" s="64" t="e">
        <f>SUM(B19*H16)+(C19*H17)</f>
        <v>#DIV/0!</v>
      </c>
      <c r="E19" s="65">
        <f>IF(B11="",0,(F22*B11)/D19)</f>
        <v>0</v>
      </c>
      <c r="F19" s="66">
        <f>SUM(E19*G11)</f>
        <v>0</v>
      </c>
      <c r="G19" s="72" t="s">
        <v>29</v>
      </c>
      <c r="H19" s="73">
        <f>C4/1984</f>
        <v>0</v>
      </c>
      <c r="I19" s="69" t="e">
        <f>IF(B11="",D19,D19/B11)</f>
        <v>#DIV/0!</v>
      </c>
      <c r="J19" s="70" t="e">
        <f>SUM(I19*G11)</f>
        <v>#DIV/0!</v>
      </c>
    </row>
    <row r="20" spans="1:10" ht="49.5" customHeight="1" hidden="1" thickBot="1">
      <c r="A20" s="63">
        <f>A12</f>
        <v>0</v>
      </c>
      <c r="B20" s="64">
        <f>SUM(C12*D3)+(E12*(1-D3))</f>
        <v>0</v>
      </c>
      <c r="C20" s="64">
        <f>SUM(D12*D3)+(F12*(1-D3))</f>
        <v>0</v>
      </c>
      <c r="D20" s="64" t="e">
        <f>SUM(B20*H16)+(C20*H17)</f>
        <v>#DIV/0!</v>
      </c>
      <c r="E20" s="65">
        <f>IF(B12="",0,(F23*B12)/D20)</f>
        <v>0</v>
      </c>
      <c r="F20" s="66">
        <f>SUM(E20*G12)</f>
        <v>0</v>
      </c>
      <c r="G20" s="74" t="s">
        <v>30</v>
      </c>
      <c r="H20" s="73" t="e">
        <f>(H16*H18)+(H17*H19)</f>
        <v>#DIV/0!</v>
      </c>
      <c r="I20" s="69" t="e">
        <f>IF(B12="",D20,D20/B12)</f>
        <v>#DIV/0!</v>
      </c>
      <c r="J20" s="70" t="e">
        <f>SUM(I20*G12)</f>
        <v>#DIV/0!</v>
      </c>
    </row>
    <row r="21" spans="1:8" ht="60" customHeight="1" thickBot="1">
      <c r="A21" s="75"/>
      <c r="B21" s="26"/>
      <c r="C21" s="26"/>
      <c r="D21" s="129" t="s">
        <v>31</v>
      </c>
      <c r="E21" s="130"/>
      <c r="F21" s="76">
        <f>SUM(F16:F20)</f>
        <v>0</v>
      </c>
      <c r="G21" s="77"/>
      <c r="H21" s="5"/>
    </row>
    <row r="22" spans="1:7" ht="34.5" customHeight="1">
      <c r="A22" s="19"/>
      <c r="B22" s="19"/>
      <c r="C22" s="19"/>
      <c r="D22" s="19"/>
      <c r="E22" s="19"/>
      <c r="F22" s="19"/>
      <c r="G22" s="19"/>
    </row>
    <row r="23" spans="1:7" ht="60" customHeight="1" hidden="1" thickBot="1">
      <c r="A23" s="101" t="s">
        <v>32</v>
      </c>
      <c r="B23" s="102"/>
      <c r="C23" s="103"/>
      <c r="D23" s="75"/>
      <c r="E23" s="26"/>
      <c r="F23" s="8"/>
      <c r="G23" s="27"/>
    </row>
    <row r="24" spans="1:7" ht="34.5" customHeight="1" hidden="1">
      <c r="A24" s="104" t="s">
        <v>33</v>
      </c>
      <c r="B24" s="105"/>
      <c r="C24" s="106"/>
      <c r="D24" s="107" t="e">
        <f>SUM((B3+B4)*1984)*K16</f>
        <v>#DIV/0!</v>
      </c>
      <c r="E24" s="108"/>
      <c r="F24" s="78"/>
      <c r="G24" s="4"/>
    </row>
    <row r="25" spans="1:7" ht="34.5" customHeight="1" hidden="1">
      <c r="A25" s="104" t="s">
        <v>34</v>
      </c>
      <c r="B25" s="105"/>
      <c r="C25" s="106"/>
      <c r="D25" s="109" t="e">
        <f>D24*4.3</f>
        <v>#DIV/0!</v>
      </c>
      <c r="E25" s="110"/>
      <c r="F25" s="78"/>
      <c r="G25" s="4"/>
    </row>
    <row r="26" spans="1:7" ht="34.5" customHeight="1" hidden="1" thickBot="1">
      <c r="A26" s="104" t="s">
        <v>35</v>
      </c>
      <c r="B26" s="105"/>
      <c r="C26" s="106"/>
      <c r="D26" s="111" t="e">
        <f>D24*52</f>
        <v>#DIV/0!</v>
      </c>
      <c r="E26" s="112"/>
      <c r="F26" s="78"/>
      <c r="G26" s="4"/>
    </row>
    <row r="27" spans="1:7" ht="60" customHeight="1" hidden="1" thickBot="1">
      <c r="A27" s="96" t="s">
        <v>36</v>
      </c>
      <c r="B27" s="97"/>
      <c r="C27" s="98"/>
      <c r="D27" s="99" t="e">
        <f>F3-D26</f>
        <v>#DIV/0!</v>
      </c>
      <c r="E27" s="100"/>
      <c r="F27" s="79"/>
      <c r="G27" s="10"/>
    </row>
    <row r="28" spans="1:6" ht="12.75">
      <c r="A28" s="25"/>
      <c r="B28" s="19"/>
      <c r="C28" s="19"/>
      <c r="D28" s="19"/>
      <c r="E28" s="19"/>
      <c r="F28" s="19"/>
    </row>
    <row r="29" spans="1:6" ht="12.75">
      <c r="A29" s="25"/>
      <c r="B29" s="19"/>
      <c r="C29" s="19"/>
      <c r="D29" s="19"/>
      <c r="E29" s="19"/>
      <c r="F29" s="19"/>
    </row>
    <row r="30" spans="1:6" ht="12.75">
      <c r="A30" s="25"/>
      <c r="B30" s="19"/>
      <c r="C30" s="19"/>
      <c r="D30" s="19"/>
      <c r="E30" s="19"/>
      <c r="F30" s="19"/>
    </row>
    <row r="31" spans="1:6" ht="12.75">
      <c r="A31" s="25"/>
      <c r="B31" s="19"/>
      <c r="C31" s="19"/>
      <c r="D31" s="19"/>
      <c r="E31" s="19"/>
      <c r="F31" s="19"/>
    </row>
    <row r="32" spans="1:6" ht="12.75">
      <c r="A32" s="25"/>
      <c r="B32" s="19"/>
      <c r="C32" s="19"/>
      <c r="D32" s="19"/>
      <c r="E32" s="19"/>
      <c r="F32" s="19"/>
    </row>
    <row r="33" spans="1:6" ht="12.75">
      <c r="A33" s="25"/>
      <c r="B33" s="19"/>
      <c r="C33" s="19"/>
      <c r="D33" s="19"/>
      <c r="E33" s="19"/>
      <c r="F33" s="19"/>
    </row>
    <row r="34" spans="1:6" ht="12.75">
      <c r="A34" s="25"/>
      <c r="B34" s="19"/>
      <c r="C34" s="19"/>
      <c r="D34" s="19"/>
      <c r="E34" s="19"/>
      <c r="F34" s="19"/>
    </row>
    <row r="35" spans="1:6" ht="12.75">
      <c r="A35" s="25"/>
      <c r="B35" s="19"/>
      <c r="C35" s="19"/>
      <c r="D35" s="19"/>
      <c r="E35" s="19"/>
      <c r="F35" s="19"/>
    </row>
    <row r="36" spans="1:6" ht="12.75">
      <c r="A36" s="25"/>
      <c r="B36" s="19"/>
      <c r="C36" s="19"/>
      <c r="D36" s="19"/>
      <c r="E36" s="19"/>
      <c r="F36" s="19"/>
    </row>
    <row r="37" spans="1:6" ht="12.75">
      <c r="A37" s="25"/>
      <c r="B37" s="19"/>
      <c r="C37" s="19"/>
      <c r="D37" s="19"/>
      <c r="E37" s="19"/>
      <c r="F37" s="19"/>
    </row>
    <row r="38" spans="1:6" ht="12.75">
      <c r="A38" s="25"/>
      <c r="B38" s="19"/>
      <c r="C38" s="19"/>
      <c r="D38" s="19"/>
      <c r="E38" s="19"/>
      <c r="F38" s="19"/>
    </row>
    <row r="39" spans="1:6" ht="12.75">
      <c r="A39" s="25"/>
      <c r="B39" s="19"/>
      <c r="C39" s="19"/>
      <c r="D39" s="19"/>
      <c r="E39" s="19"/>
      <c r="F39" s="19"/>
    </row>
    <row r="40" spans="1:6" ht="12.75">
      <c r="A40" s="25"/>
      <c r="B40" s="19"/>
      <c r="C40" s="19"/>
      <c r="D40" s="19"/>
      <c r="E40" s="19"/>
      <c r="F40" s="19"/>
    </row>
    <row r="41" spans="1:6" ht="12.75">
      <c r="A41" s="25"/>
      <c r="B41" s="19"/>
      <c r="C41" s="19"/>
      <c r="D41" s="19"/>
      <c r="E41" s="19"/>
      <c r="F41" s="19"/>
    </row>
    <row r="42" spans="1:6" ht="12.75">
      <c r="A42" s="25"/>
      <c r="B42" s="19"/>
      <c r="C42" s="19"/>
      <c r="D42" s="19"/>
      <c r="E42" s="19"/>
      <c r="F42" s="19"/>
    </row>
    <row r="43" spans="1:6" ht="12.75">
      <c r="A43" s="25"/>
      <c r="B43" s="19"/>
      <c r="C43" s="19"/>
      <c r="D43" s="19"/>
      <c r="E43" s="19"/>
      <c r="F43" s="19"/>
    </row>
    <row r="44" spans="1:6" ht="12.75">
      <c r="A44" s="25"/>
      <c r="B44" s="19"/>
      <c r="C44" s="19"/>
      <c r="D44" s="19"/>
      <c r="E44" s="19"/>
      <c r="F44" s="19"/>
    </row>
    <row r="45" spans="1:6" ht="12.75">
      <c r="A45" s="25"/>
      <c r="B45" s="19"/>
      <c r="C45" s="19"/>
      <c r="D45" s="19"/>
      <c r="E45" s="19"/>
      <c r="F45" s="19"/>
    </row>
    <row r="46" spans="1:6" ht="12.75">
      <c r="A46" s="25"/>
      <c r="B46" s="19"/>
      <c r="C46" s="19"/>
      <c r="D46" s="19"/>
      <c r="E46" s="19"/>
      <c r="F46" s="19"/>
    </row>
    <row r="47" spans="1:6" ht="12.75">
      <c r="A47" s="25"/>
      <c r="B47" s="19"/>
      <c r="C47" s="19"/>
      <c r="D47" s="19"/>
      <c r="E47" s="19"/>
      <c r="F47" s="19"/>
    </row>
    <row r="48" spans="1:6" ht="12.75">
      <c r="A48" s="25"/>
      <c r="B48" s="19"/>
      <c r="C48" s="19"/>
      <c r="D48" s="19"/>
      <c r="E48" s="19"/>
      <c r="F48" s="19"/>
    </row>
    <row r="49" spans="1:6" ht="12.75">
      <c r="A49" s="25"/>
      <c r="B49" s="19"/>
      <c r="C49" s="19"/>
      <c r="D49" s="19"/>
      <c r="E49" s="19"/>
      <c r="F49" s="19"/>
    </row>
    <row r="50" spans="1:6" ht="12.75">
      <c r="A50" s="25"/>
      <c r="B50" s="19"/>
      <c r="C50" s="19"/>
      <c r="D50" s="19"/>
      <c r="E50" s="19"/>
      <c r="F50" s="19"/>
    </row>
    <row r="51" spans="1:6" ht="12.75">
      <c r="A51" s="25"/>
      <c r="B51" s="19"/>
      <c r="C51" s="19"/>
      <c r="D51" s="19"/>
      <c r="E51" s="19"/>
      <c r="F51" s="19"/>
    </row>
    <row r="52" spans="1:6" ht="12.75">
      <c r="A52" s="25"/>
      <c r="B52" s="19"/>
      <c r="C52" s="19"/>
      <c r="D52" s="19"/>
      <c r="E52" s="19"/>
      <c r="F52" s="19"/>
    </row>
    <row r="53" spans="1:6" ht="12.75">
      <c r="A53" s="25"/>
      <c r="B53" s="19"/>
      <c r="C53" s="19"/>
      <c r="D53" s="19"/>
      <c r="E53" s="19"/>
      <c r="F53" s="19"/>
    </row>
    <row r="54" spans="1:6" ht="12.75">
      <c r="A54" s="25"/>
      <c r="B54" s="19"/>
      <c r="C54" s="19"/>
      <c r="D54" s="19"/>
      <c r="E54" s="19"/>
      <c r="F54" s="19"/>
    </row>
    <row r="55" spans="1:6" ht="12.75">
      <c r="A55" s="25"/>
      <c r="B55" s="19"/>
      <c r="C55" s="19"/>
      <c r="D55" s="19"/>
      <c r="E55" s="19"/>
      <c r="F55" s="19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</sheetData>
  <sheetProtection password="D7E3" sheet="1"/>
  <mergeCells count="15">
    <mergeCell ref="D1:G1"/>
    <mergeCell ref="D2:E2"/>
    <mergeCell ref="F2:G2"/>
    <mergeCell ref="D3:E4"/>
    <mergeCell ref="F3:G4"/>
    <mergeCell ref="D21:E21"/>
    <mergeCell ref="A27:C27"/>
    <mergeCell ref="D27:E27"/>
    <mergeCell ref="A23:C23"/>
    <mergeCell ref="A24:C24"/>
    <mergeCell ref="D24:E24"/>
    <mergeCell ref="A25:C25"/>
    <mergeCell ref="D25:E25"/>
    <mergeCell ref="A26:C26"/>
    <mergeCell ref="D26:E26"/>
  </mergeCells>
  <printOptions horizontalCentered="1"/>
  <pageMargins left="0.75" right="0.75" top="1.5" bottom="0.5" header="0.5" footer="0.25"/>
  <pageSetup fitToHeight="1" fitToWidth="1" horizontalDpi="300" verticalDpi="300" orientation="portrait" scale="74" r:id="rId3"/>
  <headerFooter alignWithMargins="0">
    <oddHeader>&amp;C&amp;"Comic Sans MS,Bold"&amp;24POTENTIAL DRAFT BEER COST PERCENTAGE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Alcohol Controls,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Mark Flaschner</dc:creator>
  <cp:keywords/>
  <dc:description/>
  <cp:lastModifiedBy>Mark Flaschner</cp:lastModifiedBy>
  <cp:lastPrinted>2016-07-18T18:00:35Z</cp:lastPrinted>
  <dcterms:created xsi:type="dcterms:W3CDTF">2001-04-01T14:59:58Z</dcterms:created>
  <dcterms:modified xsi:type="dcterms:W3CDTF">2016-07-18T18:00:41Z</dcterms:modified>
  <cp:category/>
  <cp:version/>
  <cp:contentType/>
  <cp:contentStatus/>
</cp:coreProperties>
</file>