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491" windowWidth="12120" windowHeight="6300" activeTab="0"/>
  </bookViews>
  <sheets>
    <sheet name="Cover Sheet" sheetId="1" r:id="rId1"/>
    <sheet name="Draft Analysis" sheetId="2" state="hidden" r:id="rId2"/>
    <sheet name="Weekly Re-Cap" sheetId="3" state="hidden" r:id="rId3"/>
    <sheet name="Alcohol Controls Customize" sheetId="4" state="hidden" r:id="rId4"/>
  </sheets>
  <definedNames>
    <definedName name="_xlnm.Print_Area" localSheetId="3">'Alcohol Controls Customize'!$A$1:$F$61</definedName>
    <definedName name="_xlnm.Print_Area" localSheetId="0">'Cover Sheet'!$A$1:$B$19</definedName>
    <definedName name="_xlnm.Print_Area" localSheetId="1">'Draft Analysis'!$A$1:$K$22</definedName>
    <definedName name="_xlnm.Print_Area" localSheetId="2">'Weekly Re-Cap'!$A$1:$D$20</definedName>
  </definedNames>
  <calcPr fullCalcOnLoad="1"/>
</workbook>
</file>

<file path=xl/comments2.xml><?xml version="1.0" encoding="utf-8"?>
<comments xmlns="http://schemas.openxmlformats.org/spreadsheetml/2006/main">
  <authors>
    <author>William Craighill</author>
  </authors>
  <commentList>
    <comment ref="E5" authorId="0">
      <text>
        <r>
          <rPr>
            <b/>
            <sz val="28"/>
            <rFont val="Times New Roman"/>
            <family val="1"/>
          </rPr>
          <t>Ounce Variance Percentage = 
(Ounce Variance ÷ Ounces Poured)</t>
        </r>
      </text>
    </comment>
    <comment ref="B8" authorId="0">
      <text>
        <r>
          <rPr>
            <b/>
            <sz val="28"/>
            <rFont val="Times New Roman"/>
            <family val="1"/>
          </rPr>
          <t>DBC Readings for Counters 1 and 2
are 10 ounces per count</t>
        </r>
      </text>
    </comment>
    <comment ref="D8" authorId="0">
      <text>
        <r>
          <rPr>
            <b/>
            <sz val="28"/>
            <rFont val="Times New Roman"/>
            <family val="1"/>
          </rPr>
          <t>Calculated from DBCs</t>
        </r>
      </text>
    </comment>
    <comment ref="I5" authorId="0">
      <text>
        <r>
          <rPr>
            <b/>
            <sz val="28"/>
            <rFont val="Times New Roman"/>
            <family val="1"/>
          </rPr>
          <t>Data from Cash Register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<sst xmlns="http://schemas.openxmlformats.org/spreadsheetml/2006/main" count="77" uniqueCount="68">
  <si>
    <t>Brand</t>
  </si>
  <si>
    <t>Bartender(s):</t>
  </si>
  <si>
    <t>Bartender(s)</t>
  </si>
  <si>
    <t>Ounce Variance Percentage</t>
  </si>
  <si>
    <t>Cost Percentage</t>
  </si>
  <si>
    <t>Averages:</t>
  </si>
  <si>
    <t>Beer Ounces</t>
  </si>
  <si>
    <t>Tap Handles</t>
  </si>
  <si>
    <t>Keg Cost</t>
  </si>
  <si>
    <t>Keg Volume</t>
  </si>
  <si>
    <t>Ounce Cost</t>
  </si>
  <si>
    <t>Quantity Sold</t>
  </si>
  <si>
    <t>Click on right to select pouring date:</t>
  </si>
  <si>
    <t>1st Shift</t>
  </si>
  <si>
    <t>2nd Shift</t>
  </si>
  <si>
    <t>3rd Shift</t>
  </si>
  <si>
    <t>Select Shift:</t>
  </si>
  <si>
    <t>DRAFT BEER ANALYSIS</t>
  </si>
  <si>
    <t xml:space="preserve"> x   Cost
per Ounce</t>
  </si>
  <si>
    <t xml:space="preserve"> ÷  Draft
Beer Sales</t>
  </si>
  <si>
    <t>Container Size
(Ounces)</t>
  </si>
  <si>
    <t xml:space="preserve"> =  Draft Beer
Cost
Percentage</t>
  </si>
  <si>
    <t xml:space="preserve"> = Ounce
Variance</t>
  </si>
  <si>
    <t>Cost of
Beer
Poured</t>
  </si>
  <si>
    <r>
      <t>Ounce
Variance
Percentage</t>
    </r>
    <r>
      <rPr>
        <b/>
        <sz val="16"/>
        <rFont val="Times New Roman"/>
        <family val="1"/>
      </rPr>
      <t xml:space="preserve">
</t>
    </r>
  </si>
  <si>
    <t>Ounces
Poured</t>
  </si>
  <si>
    <t>COVER SHEET</t>
  </si>
  <si>
    <t>Date/Shift</t>
  </si>
  <si>
    <t>Date:</t>
  </si>
  <si>
    <t xml:space="preserve">WEEKLY DRAFT BEER RE-CAP
</t>
  </si>
  <si>
    <t>Container Ounces</t>
  </si>
  <si>
    <t>Draft Beer Containers</t>
  </si>
  <si>
    <t>Setup Date</t>
  </si>
  <si>
    <t>Name of Bar</t>
  </si>
  <si>
    <t>Draft Beer Brands</t>
  </si>
  <si>
    <t>TOTALS</t>
  </si>
  <si>
    <r>
      <t>DBC Readings</t>
    </r>
    <r>
      <rPr>
        <b/>
        <sz val="18"/>
        <rFont val="Times New Roman"/>
        <family val="1"/>
      </rPr>
      <t xml:space="preserve">
</t>
    </r>
    <r>
      <rPr>
        <b/>
        <sz val="20"/>
        <rFont val="Times New Roman"/>
        <family val="1"/>
      </rPr>
      <t>1             2</t>
    </r>
  </si>
  <si>
    <t>Total Beer
Ounces SOLD</t>
  </si>
  <si>
    <t xml:space="preserve"> =  Cost of
Beer POURED</t>
  </si>
  <si>
    <t>Total Ounces SOLD</t>
  </si>
  <si>
    <t xml:space="preserve"> - Total Ounces POURED</t>
  </si>
  <si>
    <r>
      <t xml:space="preserve">Enter Bartender(s) below and click </t>
    </r>
    <r>
      <rPr>
        <b/>
        <sz val="12"/>
        <rFont val="Times New Roman"/>
        <family val="1"/>
      </rPr>
      <t>Enter</t>
    </r>
    <r>
      <rPr>
        <sz val="12"/>
        <rFont val="Times New Roman"/>
        <family val="1"/>
      </rPr>
      <t>:</t>
    </r>
  </si>
  <si>
    <t>Liquid Beer Ounces</t>
  </si>
  <si>
    <t>Jimmy</t>
  </si>
  <si>
    <t>SAMPLE BAR</t>
  </si>
  <si>
    <t>Miller Lite</t>
  </si>
  <si>
    <t>Budwesier</t>
  </si>
  <si>
    <t>Coors Light</t>
  </si>
  <si>
    <t>Guinness</t>
  </si>
  <si>
    <t>Wed, Feb 2, 2005, 1st Shift</t>
  </si>
  <si>
    <t>Mon, Jan 31, 2005, 1st Shift</t>
  </si>
  <si>
    <t>Burt</t>
  </si>
  <si>
    <t>Mon, Jan 31, 2005, 2nd Shift</t>
  </si>
  <si>
    <t>Sue</t>
  </si>
  <si>
    <t>Tues, Feb 1, 2005, 1st Shift</t>
  </si>
  <si>
    <t>Tues, Feb 1, 2005, 2nd Shift</t>
  </si>
  <si>
    <t>Wed, Feb 2, 2005, 2nd Shift</t>
  </si>
  <si>
    <t>Bill</t>
  </si>
  <si>
    <t>Thur, Feb 3, 2005, 1st Shift</t>
  </si>
  <si>
    <t>Thur, Feb 3, 2005, 2nd Shift</t>
  </si>
  <si>
    <t>Sue, Charlie</t>
  </si>
  <si>
    <t>Fri, Feb 4, 2005, 1st Shift</t>
  </si>
  <si>
    <t>Fri, Feb 4, 2005, 2nd Shift</t>
  </si>
  <si>
    <t>Charlie, Bill</t>
  </si>
  <si>
    <t>Sat, Feb 5, 2005, 1st Shift</t>
  </si>
  <si>
    <t>Sat, Feb 5, 2005, 2nd Shift</t>
  </si>
  <si>
    <t>Sun, Feb 6, 2005, 2nd Shift</t>
  </si>
  <si>
    <t>Charlie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</si>
</sst>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0.0%"/>
    <numFmt numFmtId="167" formatCode="0.0000"/>
    <numFmt numFmtId="168" formatCode="mmm\ d"/>
    <numFmt numFmtId="169" formatCode="mmm\ d\,\ yyyy"/>
  </numFmts>
  <fonts count="3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MS Sans Serif"/>
      <family val="0"/>
    </font>
    <font>
      <sz val="28"/>
      <name val="Times New Roman"/>
      <family val="1"/>
    </font>
    <font>
      <sz val="28"/>
      <name val="MS Sans Serif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sz val="8"/>
      <name val="Tahoma"/>
      <family val="2"/>
    </font>
    <font>
      <b/>
      <sz val="24"/>
      <name val="Times New Roman"/>
      <family val="1"/>
    </font>
    <font>
      <b/>
      <sz val="3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30"/>
      <name val="Times New Roman"/>
      <family val="1"/>
    </font>
    <font>
      <sz val="30"/>
      <name val="MS Sans Serif"/>
      <family val="0"/>
    </font>
    <font>
      <b/>
      <sz val="2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MS Sans Serif"/>
      <family val="0"/>
    </font>
    <font>
      <sz val="24"/>
      <name val="MS Sans Serif"/>
      <family val="0"/>
    </font>
    <font>
      <sz val="8"/>
      <name val="MS Sans Serif"/>
      <family val="0"/>
    </font>
    <font>
      <b/>
      <sz val="8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3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 horizontal="right" shrinkToFit="1"/>
      <protection hidden="1"/>
    </xf>
    <xf numFmtId="0" fontId="26" fillId="0" borderId="0" xfId="0" applyFont="1" applyAlignment="1" applyProtection="1">
      <alignment horizontal="left" shrinkToFit="1"/>
      <protection hidden="1"/>
    </xf>
    <xf numFmtId="0" fontId="27" fillId="0" borderId="0" xfId="0" applyFont="1" applyAlignment="1" applyProtection="1">
      <alignment shrinkToFit="1"/>
      <protection hidden="1"/>
    </xf>
    <xf numFmtId="0" fontId="28" fillId="0" borderId="0" xfId="0" applyFont="1" applyAlignment="1" applyProtection="1">
      <alignment shrinkToFit="1"/>
      <protection hidden="1"/>
    </xf>
    <xf numFmtId="0" fontId="26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shrinkToFit="1"/>
      <protection hidden="1"/>
    </xf>
    <xf numFmtId="0" fontId="6" fillId="0" borderId="0" xfId="0" applyFont="1" applyAlignment="1" applyProtection="1">
      <alignment horizontal="right" shrinkToFit="1"/>
      <protection hidden="1"/>
    </xf>
    <xf numFmtId="0" fontId="6" fillId="0" borderId="0" xfId="0" applyFont="1" applyAlignment="1" applyProtection="1">
      <alignment horizontal="left" shrinkToFit="1"/>
      <protection hidden="1"/>
    </xf>
    <xf numFmtId="0" fontId="15" fillId="0" borderId="0" xfId="0" applyFont="1" applyAlignment="1" applyProtection="1">
      <alignment shrinkToFit="1"/>
      <protection hidden="1"/>
    </xf>
    <xf numFmtId="14" fontId="6" fillId="0" borderId="0" xfId="0" applyNumberFormat="1" applyFont="1" applyFill="1" applyAlignment="1" applyProtection="1">
      <alignment horizontal="left" shrinkToFi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1" fontId="18" fillId="2" borderId="6" xfId="0" applyNumberFormat="1" applyFont="1" applyFill="1" applyBorder="1" applyAlignment="1" applyProtection="1">
      <alignment horizontal="center" vertical="center"/>
      <protection hidden="1"/>
    </xf>
    <xf numFmtId="1" fontId="18" fillId="2" borderId="7" xfId="0" applyNumberFormat="1" applyFont="1" applyFill="1" applyBorder="1" applyAlignment="1" applyProtection="1">
      <alignment horizontal="center" vertical="center"/>
      <protection hidden="1"/>
    </xf>
    <xf numFmtId="0" fontId="29" fillId="2" borderId="8" xfId="0" applyFont="1" applyFill="1" applyBorder="1" applyAlignment="1" applyProtection="1">
      <alignment/>
      <protection hidden="1"/>
    </xf>
    <xf numFmtId="1" fontId="18" fillId="2" borderId="9" xfId="0" applyNumberFormat="1" applyFont="1" applyFill="1" applyBorder="1" applyAlignment="1" applyProtection="1">
      <alignment horizontal="center" vertical="center"/>
      <protection hidden="1"/>
    </xf>
    <xf numFmtId="166" fontId="18" fillId="2" borderId="10" xfId="0" applyNumberFormat="1" applyFont="1" applyFill="1" applyBorder="1" applyAlignment="1" applyProtection="1">
      <alignment horizontal="center" vertical="center"/>
      <protection hidden="1"/>
    </xf>
    <xf numFmtId="164" fontId="18" fillId="2" borderId="11" xfId="0" applyNumberFormat="1" applyFont="1" applyFill="1" applyBorder="1" applyAlignment="1" applyProtection="1">
      <alignment horizontal="center" vertical="center"/>
      <protection hidden="1"/>
    </xf>
    <xf numFmtId="164" fontId="18" fillId="3" borderId="9" xfId="0" applyNumberFormat="1" applyFont="1" applyFill="1" applyBorder="1" applyAlignment="1" applyProtection="1">
      <alignment horizontal="center" vertical="center"/>
      <protection hidden="1"/>
    </xf>
    <xf numFmtId="166" fontId="18" fillId="2" borderId="12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/>
      <protection hidden="1"/>
    </xf>
    <xf numFmtId="14" fontId="10" fillId="0" borderId="0" xfId="0" applyNumberFormat="1" applyFont="1" applyAlignment="1" applyProtection="1">
      <alignment horizontal="left"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0" fontId="18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164" fontId="5" fillId="0" borderId="15" xfId="0" applyNumberFormat="1" applyFont="1" applyFill="1" applyBorder="1" applyAlignment="1" applyProtection="1">
      <alignment horizontal="center" vertical="center" wrapText="1"/>
      <protection hidden="1"/>
    </xf>
    <xf numFmtId="164" fontId="5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1" fontId="18" fillId="2" borderId="17" xfId="0" applyNumberFormat="1" applyFont="1" applyFill="1" applyBorder="1" applyAlignment="1" applyProtection="1">
      <alignment horizontal="center" vertical="center" wrapText="1"/>
      <protection hidden="1"/>
    </xf>
    <xf numFmtId="164" fontId="18" fillId="4" borderId="15" xfId="0" applyNumberFormat="1" applyFont="1" applyFill="1" applyBorder="1" applyAlignment="1" applyProtection="1">
      <alignment horizontal="center" vertical="center" wrapText="1"/>
      <protection hidden="1"/>
    </xf>
    <xf numFmtId="164" fontId="18" fillId="2" borderId="16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15" xfId="0" applyFont="1" applyFill="1" applyBorder="1" applyAlignment="1" applyProtection="1">
      <alignment horizontal="center" vertical="center" wrapText="1"/>
      <protection hidden="1"/>
    </xf>
    <xf numFmtId="0" fontId="18" fillId="2" borderId="16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5" fillId="0" borderId="18" xfId="0" applyFont="1" applyFill="1" applyBorder="1" applyAlignment="1" applyProtection="1">
      <alignment horizontal="center" vertical="center" wrapText="1"/>
      <protection hidden="1"/>
    </xf>
    <xf numFmtId="0" fontId="27" fillId="0" borderId="1" xfId="0" applyNumberFormat="1" applyFont="1" applyBorder="1" applyAlignment="1" applyProtection="1">
      <alignment horizontal="center" vertical="center"/>
      <protection hidden="1"/>
    </xf>
    <xf numFmtId="1" fontId="7" fillId="3" borderId="2" xfId="0" applyNumberFormat="1" applyFont="1" applyFill="1" applyBorder="1" applyAlignment="1" applyProtection="1">
      <alignment horizontal="center" vertical="center" wrapText="1"/>
      <protection hidden="1"/>
    </xf>
    <xf numFmtId="1" fontId="7" fillId="3" borderId="4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4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4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5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27" fillId="0" borderId="19" xfId="0" applyNumberFormat="1" applyFont="1" applyBorder="1" applyAlignment="1" applyProtection="1">
      <alignment horizontal="center" vertical="center"/>
      <protection hidden="1"/>
    </xf>
    <xf numFmtId="1" fontId="7" fillId="3" borderId="20" xfId="0" applyNumberFormat="1" applyFont="1" applyFill="1" applyBorder="1" applyAlignment="1" applyProtection="1">
      <alignment horizontal="center" vertical="center" wrapText="1"/>
      <protection hidden="1"/>
    </xf>
    <xf numFmtId="1" fontId="7" fillId="3" borderId="21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22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21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23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/>
      <protection hidden="1"/>
    </xf>
    <xf numFmtId="0" fontId="7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22" xfId="0" applyFont="1" applyFill="1" applyBorder="1" applyAlignment="1" applyProtection="1">
      <alignment horizontal="center" vertical="center" wrapText="1"/>
      <protection hidden="1"/>
    </xf>
    <xf numFmtId="0" fontId="7" fillId="3" borderId="22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" fontId="7" fillId="3" borderId="22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22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24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3" borderId="9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1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6" xfId="0" applyNumberFormat="1" applyFont="1" applyBorder="1" applyAlignment="1" applyProtection="1">
      <alignment horizontal="center" vertical="center"/>
      <protection hidden="1"/>
    </xf>
    <xf numFmtId="1" fontId="7" fillId="3" borderId="25" xfId="0" applyNumberFormat="1" applyFont="1" applyFill="1" applyBorder="1" applyAlignment="1" applyProtection="1">
      <alignment horizontal="center" vertical="center" wrapText="1"/>
      <protection hidden="1"/>
    </xf>
    <xf numFmtId="1" fontId="7" fillId="3" borderId="26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9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27" xfId="0" applyNumberFormat="1" applyFont="1" applyBorder="1" applyAlignment="1" applyProtection="1">
      <alignment horizontal="center" vertical="center"/>
      <protection hidden="1"/>
    </xf>
    <xf numFmtId="1" fontId="14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0" fontId="22" fillId="0" borderId="0" xfId="0" applyFont="1" applyBorder="1" applyAlignment="1" applyProtection="1">
      <alignment/>
      <protection hidden="1"/>
    </xf>
    <xf numFmtId="0" fontId="13" fillId="2" borderId="28" xfId="0" applyFont="1" applyFill="1" applyBorder="1" applyAlignment="1" applyProtection="1">
      <alignment/>
      <protection hidden="1"/>
    </xf>
    <xf numFmtId="0" fontId="22" fillId="0" borderId="0" xfId="0" applyNumberFormat="1" applyFont="1" applyAlignment="1" applyProtection="1">
      <alignment/>
      <protection hidden="1"/>
    </xf>
    <xf numFmtId="0" fontId="13" fillId="3" borderId="28" xfId="0" applyFont="1" applyFill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49" fontId="1" fillId="3" borderId="22" xfId="0" applyNumberFormat="1" applyFont="1" applyFill="1" applyBorder="1" applyAlignment="1" applyProtection="1">
      <alignment horizontal="left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168" fontId="0" fillId="0" borderId="0" xfId="0" applyNumberFormat="1" applyAlignment="1" applyProtection="1">
      <alignment horizontal="center"/>
      <protection hidden="1"/>
    </xf>
    <xf numFmtId="14" fontId="0" fillId="3" borderId="22" xfId="0" applyNumberFormat="1" applyFill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3" borderId="22" xfId="0" applyFill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0" fillId="3" borderId="30" xfId="0" applyFill="1" applyBorder="1" applyAlignment="1" applyProtection="1">
      <alignment/>
      <protection hidden="1"/>
    </xf>
    <xf numFmtId="0" fontId="0" fillId="3" borderId="21" xfId="0" applyFill="1" applyBorder="1" applyAlignment="1" applyProtection="1">
      <alignment/>
      <protection hidden="1"/>
    </xf>
    <xf numFmtId="4" fontId="0" fillId="3" borderId="21" xfId="0" applyNumberFormat="1" applyFill="1" applyBorder="1" applyAlignment="1" applyProtection="1">
      <alignment horizontal="center"/>
      <protection hidden="1"/>
    </xf>
    <xf numFmtId="165" fontId="0" fillId="2" borderId="22" xfId="0" applyNumberFormat="1" applyFill="1" applyBorder="1" applyAlignment="1" applyProtection="1">
      <alignment horizontal="center" vertical="center"/>
      <protection hidden="1"/>
    </xf>
    <xf numFmtId="0" fontId="0" fillId="3" borderId="31" xfId="0" applyFill="1" applyBorder="1" applyAlignment="1" applyProtection="1">
      <alignment/>
      <protection hidden="1"/>
    </xf>
    <xf numFmtId="0" fontId="0" fillId="3" borderId="22" xfId="0" applyFill="1" applyBorder="1" applyAlignment="1" applyProtection="1">
      <alignment/>
      <protection hidden="1"/>
    </xf>
    <xf numFmtId="4" fontId="0" fillId="3" borderId="22" xfId="0" applyNumberFormat="1" applyFill="1" applyBorder="1" applyAlignment="1" applyProtection="1">
      <alignment horizontal="center"/>
      <protection hidden="1"/>
    </xf>
    <xf numFmtId="0" fontId="0" fillId="3" borderId="22" xfId="0" applyFill="1" applyBorder="1" applyAlignment="1" applyProtection="1">
      <alignment horizontal="center"/>
      <protection hidden="1"/>
    </xf>
    <xf numFmtId="164" fontId="0" fillId="3" borderId="22" xfId="0" applyNumberFormat="1" applyFill="1" applyBorder="1" applyAlignment="1" applyProtection="1">
      <alignment horizontal="center"/>
      <protection hidden="1"/>
    </xf>
    <xf numFmtId="15" fontId="20" fillId="0" borderId="1" xfId="19" applyNumberFormat="1" applyFont="1" applyBorder="1" applyAlignment="1" applyProtection="1">
      <alignment horizontal="center" vertical="center" wrapText="1"/>
      <protection hidden="1"/>
    </xf>
    <xf numFmtId="0" fontId="20" fillId="0" borderId="4" xfId="19" applyFont="1" applyBorder="1" applyAlignment="1" applyProtection="1">
      <alignment horizontal="center" vertical="center" wrapText="1"/>
      <protection hidden="1"/>
    </xf>
    <xf numFmtId="166" fontId="20" fillId="0" borderId="4" xfId="19" applyNumberFormat="1" applyFont="1" applyBorder="1" applyAlignment="1" applyProtection="1">
      <alignment horizontal="center" vertical="center" wrapText="1"/>
      <protection hidden="1"/>
    </xf>
    <xf numFmtId="15" fontId="20" fillId="0" borderId="19" xfId="19" applyNumberFormat="1" applyFont="1" applyBorder="1" applyAlignment="1" applyProtection="1">
      <alignment horizontal="center" vertical="center" wrapText="1"/>
      <protection hidden="1"/>
    </xf>
    <xf numFmtId="0" fontId="20" fillId="0" borderId="22" xfId="19" applyFont="1" applyBorder="1" applyAlignment="1" applyProtection="1">
      <alignment horizontal="center" vertical="center" wrapText="1"/>
      <protection hidden="1"/>
    </xf>
    <xf numFmtId="166" fontId="20" fillId="0" borderId="22" xfId="19" applyNumberFormat="1" applyFont="1" applyBorder="1" applyAlignment="1" applyProtection="1">
      <alignment horizontal="center" vertical="center" wrapText="1"/>
      <protection hidden="1"/>
    </xf>
    <xf numFmtId="166" fontId="20" fillId="0" borderId="5" xfId="19" applyNumberFormat="1" applyFont="1" applyBorder="1" applyAlignment="1" applyProtection="1">
      <alignment horizontal="center" vertical="center" wrapText="1"/>
      <protection hidden="1"/>
    </xf>
    <xf numFmtId="166" fontId="20" fillId="0" borderId="24" xfId="19" applyNumberFormat="1" applyFont="1" applyBorder="1" applyAlignment="1" applyProtection="1">
      <alignment horizontal="center" vertical="center" wrapText="1"/>
      <protection hidden="1"/>
    </xf>
    <xf numFmtId="166" fontId="20" fillId="0" borderId="23" xfId="19" applyNumberFormat="1" applyFont="1" applyBorder="1" applyAlignment="1" applyProtection="1">
      <alignment horizontal="center" vertical="center" wrapText="1"/>
      <protection hidden="1"/>
    </xf>
    <xf numFmtId="166" fontId="20" fillId="0" borderId="32" xfId="19" applyNumberFormat="1" applyFont="1" applyBorder="1" applyAlignment="1" applyProtection="1">
      <alignment horizontal="center" vertical="center" wrapText="1"/>
      <protection hidden="1"/>
    </xf>
    <xf numFmtId="15" fontId="4" fillId="0" borderId="19" xfId="19" applyNumberFormat="1" applyFont="1" applyBorder="1" applyAlignment="1" applyProtection="1">
      <alignment horizontal="center" vertical="center" wrapText="1"/>
      <protection hidden="1"/>
    </xf>
    <xf numFmtId="0" fontId="4" fillId="0" borderId="22" xfId="19" applyFont="1" applyBorder="1" applyAlignment="1" applyProtection="1">
      <alignment horizontal="center" vertical="center" wrapText="1"/>
      <protection hidden="1"/>
    </xf>
    <xf numFmtId="166" fontId="4" fillId="0" borderId="22" xfId="19" applyNumberFormat="1" applyFont="1" applyBorder="1" applyAlignment="1" applyProtection="1">
      <alignment horizontal="center" vertical="center" wrapText="1"/>
      <protection hidden="1"/>
    </xf>
    <xf numFmtId="166" fontId="4" fillId="0" borderId="24" xfId="19" applyNumberFormat="1" applyFont="1" applyBorder="1" applyAlignment="1" applyProtection="1">
      <alignment horizontal="center" vertical="center" wrapText="1"/>
      <protection hidden="1"/>
    </xf>
    <xf numFmtId="0" fontId="26" fillId="0" borderId="0" xfId="19" applyFont="1" applyAlignment="1" applyProtection="1">
      <alignment horizontal="center" vertical="center" wrapText="1"/>
      <protection hidden="1"/>
    </xf>
    <xf numFmtId="0" fontId="15" fillId="0" borderId="0" xfId="19" applyFont="1" applyProtection="1">
      <alignment/>
      <protection hidden="1"/>
    </xf>
    <xf numFmtId="15" fontId="15" fillId="0" borderId="0" xfId="19" applyNumberFormat="1" applyFont="1" applyProtection="1">
      <alignment/>
      <protection hidden="1"/>
    </xf>
    <xf numFmtId="0" fontId="7" fillId="0" borderId="33" xfId="19" applyFont="1" applyBorder="1" applyAlignment="1" applyProtection="1">
      <alignment horizontal="center" vertical="top" wrapText="1"/>
      <protection hidden="1"/>
    </xf>
    <xf numFmtId="0" fontId="4" fillId="2" borderId="13" xfId="19" applyFont="1" applyFill="1" applyBorder="1" applyAlignment="1" applyProtection="1">
      <alignment horizontal="center" vertical="center" wrapText="1"/>
      <protection hidden="1"/>
    </xf>
    <xf numFmtId="0" fontId="4" fillId="2" borderId="15" xfId="19" applyFont="1" applyFill="1" applyBorder="1" applyAlignment="1" applyProtection="1">
      <alignment horizontal="center" vertical="center" wrapText="1"/>
      <protection hidden="1"/>
    </xf>
    <xf numFmtId="0" fontId="4" fillId="2" borderId="16" xfId="19" applyFont="1" applyFill="1" applyBorder="1" applyAlignment="1" applyProtection="1">
      <alignment horizontal="center" vertical="center" wrapText="1"/>
      <protection hidden="1"/>
    </xf>
    <xf numFmtId="0" fontId="21" fillId="0" borderId="0" xfId="19" applyFont="1" applyProtection="1">
      <alignment/>
      <protection hidden="1"/>
    </xf>
    <xf numFmtId="14" fontId="15" fillId="0" borderId="0" xfId="19" applyNumberFormat="1" applyFont="1" applyProtection="1">
      <alignment/>
      <protection hidden="1"/>
    </xf>
    <xf numFmtId="0" fontId="20" fillId="0" borderId="34" xfId="19" applyNumberFormat="1" applyFont="1" applyBorder="1" applyAlignment="1" applyProtection="1">
      <alignment horizontal="center" vertical="center" wrapText="1"/>
      <protection hidden="1"/>
    </xf>
    <xf numFmtId="0" fontId="20" fillId="0" borderId="21" xfId="19" applyFont="1" applyBorder="1" applyAlignment="1" applyProtection="1">
      <alignment horizontal="center" vertical="center" wrapText="1"/>
      <protection hidden="1"/>
    </xf>
    <xf numFmtId="166" fontId="20" fillId="0" borderId="21" xfId="19" applyNumberFormat="1" applyFont="1" applyBorder="1" applyAlignment="1" applyProtection="1">
      <alignment horizontal="center" vertical="center" wrapText="1"/>
      <protection hidden="1"/>
    </xf>
    <xf numFmtId="0" fontId="20" fillId="0" borderId="35" xfId="19" applyNumberFormat="1" applyFont="1" applyBorder="1" applyAlignment="1" applyProtection="1">
      <alignment horizontal="center" vertical="center" wrapText="1"/>
      <protection hidden="1"/>
    </xf>
    <xf numFmtId="0" fontId="20" fillId="0" borderId="29" xfId="19" applyFont="1" applyBorder="1" applyAlignment="1" applyProtection="1">
      <alignment horizontal="center" vertical="center" wrapText="1"/>
      <protection hidden="1"/>
    </xf>
    <xf numFmtId="166" fontId="20" fillId="0" borderId="29" xfId="19" applyNumberFormat="1" applyFont="1" applyBorder="1" applyAlignment="1" applyProtection="1">
      <alignment horizontal="center" vertical="center" wrapText="1"/>
      <protection hidden="1"/>
    </xf>
    <xf numFmtId="0" fontId="20" fillId="4" borderId="36" xfId="19" applyFont="1" applyFill="1" applyBorder="1" applyAlignment="1" applyProtection="1">
      <alignment horizontal="center" vertical="center" wrapText="1"/>
      <protection hidden="1"/>
    </xf>
    <xf numFmtId="0" fontId="4" fillId="0" borderId="37" xfId="19" applyFont="1" applyBorder="1" applyAlignment="1" applyProtection="1">
      <alignment horizontal="center" vertical="center" wrapText="1"/>
      <protection hidden="1"/>
    </xf>
    <xf numFmtId="166" fontId="4" fillId="2" borderId="37" xfId="19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19" applyFont="1" applyAlignment="1" applyProtection="1">
      <alignment horizontal="center" vertical="center" wrapText="1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MF Draft Weekly Re-Cap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22"/>
  <sheetViews>
    <sheetView showGridLines="0" tabSelected="1" workbookViewId="0" topLeftCell="A1">
      <selection activeCell="B16" sqref="B16"/>
    </sheetView>
  </sheetViews>
  <sheetFormatPr defaultColWidth="9.140625" defaultRowHeight="12.75"/>
  <cols>
    <col min="1" max="1" width="44.8515625" style="98" customWidth="1"/>
    <col min="2" max="2" width="61.28125" style="98" customWidth="1"/>
    <col min="3" max="3" width="25.421875" style="98" customWidth="1"/>
    <col min="4" max="4" width="22.00390625" style="98" customWidth="1"/>
    <col min="5" max="16384" width="9.140625" style="98" customWidth="1"/>
  </cols>
  <sheetData>
    <row r="1" spans="1:7" s="97" customFormat="1" ht="26.25">
      <c r="A1" s="95" t="str">
        <f>IF('Alcohol Controls Customize'!B1="","",'Alcohol Controls Customize'!B1)</f>
        <v>SAMPLE BAR</v>
      </c>
      <c r="B1" s="96"/>
      <c r="G1" s="98" t="s">
        <v>13</v>
      </c>
    </row>
    <row r="2" spans="1:7" ht="20.25">
      <c r="A2" s="99" t="s">
        <v>26</v>
      </c>
      <c r="B2" s="100"/>
      <c r="G2" s="98" t="s">
        <v>14</v>
      </c>
    </row>
    <row r="3" spans="1:7" ht="16.5" thickBot="1">
      <c r="A3" s="101"/>
      <c r="G3" s="98" t="s">
        <v>15</v>
      </c>
    </row>
    <row r="4" spans="1:4" ht="16.5" thickBot="1">
      <c r="A4" s="101" t="s">
        <v>12</v>
      </c>
      <c r="B4" s="102" t="str">
        <f>"Selected pouring date is "&amp;IF(D4="","NOT SPECIFIED",TEXT(INDEX('Alcohol Controls Customize'!I1:I38,D4,1),"dddd, mmmm d, yyyy"))</f>
        <v>Selected pouring date is Wednesday, February 2, 2005</v>
      </c>
      <c r="D4" s="103">
        <v>8</v>
      </c>
    </row>
    <row r="5" spans="1:4" ht="15.75">
      <c r="A5" s="101"/>
      <c r="D5" s="98">
        <v>1</v>
      </c>
    </row>
    <row r="6" ht="15.75">
      <c r="A6" s="101"/>
    </row>
    <row r="7" ht="15.75">
      <c r="B7" s="98" t="s">
        <v>16</v>
      </c>
    </row>
    <row r="8" ht="15.75"/>
    <row r="9" ht="15.75">
      <c r="A9" s="101"/>
    </row>
    <row r="10" ht="16.5" thickBot="1">
      <c r="A10" s="101"/>
    </row>
    <row r="11" spans="1:2" ht="16.5" thickBot="1">
      <c r="A11" s="101"/>
      <c r="B11" s="102" t="str">
        <f>"Selected shift is "&amp;IF(D5="","NOT SPECIFIED",INDEX('Cover Sheet'!G1:G3,D5,1))</f>
        <v>Selected shift is 1st Shift</v>
      </c>
    </row>
    <row r="12" ht="15.75">
      <c r="A12" s="101"/>
    </row>
    <row r="13" ht="15.75">
      <c r="A13" s="101"/>
    </row>
    <row r="14" spans="1:2" ht="15.75">
      <c r="A14" s="101"/>
      <c r="B14" s="101" t="s">
        <v>41</v>
      </c>
    </row>
    <row r="15" spans="1:2" ht="16.5" thickBot="1">
      <c r="A15" s="101"/>
      <c r="B15" s="101"/>
    </row>
    <row r="16" ht="21.75" customHeight="1" thickBot="1">
      <c r="B16" s="104" t="s">
        <v>43</v>
      </c>
    </row>
    <row r="17" ht="15.75"/>
    <row r="18" ht="15.75"/>
    <row r="19" ht="15.75">
      <c r="A19" s="101"/>
    </row>
    <row r="20" ht="15.75">
      <c r="A20" s="101"/>
    </row>
    <row r="21" ht="15.75">
      <c r="A21" s="105" t="str">
        <f>"Version Date:  "&amp;TEXT('Alcohol Controls Customize'!G2,"m/d/yyyy")</f>
        <v>Version Date:  2/9/2005</v>
      </c>
    </row>
    <row r="22" ht="15.75">
      <c r="A22" s="101"/>
    </row>
  </sheetData>
  <sheetProtection password="D7E3" sheet="1" objects="1" scenarios="1"/>
  <mergeCells count="2">
    <mergeCell ref="A1:B1"/>
    <mergeCell ref="A2:B2"/>
  </mergeCells>
  <printOptions/>
  <pageMargins left="0.75" right="0.75" top="1" bottom="1" header="0.5" footer="0.5"/>
  <pageSetup fitToHeight="1" fitToWidth="1" horizontalDpi="300" verticalDpi="300" orientation="landscape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61"/>
  <sheetViews>
    <sheetView zoomScale="40" zoomScaleNormal="40" workbookViewId="0" topLeftCell="A1">
      <pane ySplit="3" topLeftCell="BM4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39.28125" style="3" customWidth="1"/>
    <col min="2" max="2" width="17.140625" style="3" customWidth="1"/>
    <col min="3" max="3" width="16.28125" style="3" customWidth="1"/>
    <col min="4" max="4" width="19.7109375" style="3" bestFit="1" customWidth="1"/>
    <col min="5" max="5" width="25.28125" style="3" bestFit="1" customWidth="1"/>
    <col min="6" max="6" width="31.140625" style="3" customWidth="1"/>
    <col min="7" max="7" width="9.28125" style="3" customWidth="1"/>
    <col min="8" max="8" width="31.00390625" style="3" bestFit="1" customWidth="1"/>
    <col min="9" max="9" width="27.57421875" style="3" bestFit="1" customWidth="1"/>
    <col min="10" max="10" width="29.421875" style="3" bestFit="1" customWidth="1"/>
    <col min="11" max="11" width="28.00390625" style="3" bestFit="1" customWidth="1"/>
    <col min="12" max="16384" width="9.140625" style="3" customWidth="1"/>
  </cols>
  <sheetData>
    <row r="1" spans="1:11" ht="45">
      <c r="A1" s="1" t="str">
        <f>IF('Alcohol Controls Customize'!B1="","",'Alcohol Controls Customize'!B1)</f>
        <v>SAMPLE BAR</v>
      </c>
      <c r="B1" s="1"/>
      <c r="C1" s="1"/>
      <c r="D1" s="1"/>
      <c r="E1" s="1"/>
      <c r="F1" s="1"/>
      <c r="G1" s="1"/>
      <c r="H1" s="2"/>
      <c r="I1" s="2"/>
      <c r="J1" s="2"/>
      <c r="K1" s="2"/>
    </row>
    <row r="2" spans="1:11" ht="38.25">
      <c r="A2" s="4" t="s">
        <v>17</v>
      </c>
      <c r="B2" s="4"/>
      <c r="C2" s="4"/>
      <c r="D2" s="4"/>
      <c r="E2" s="4"/>
      <c r="F2" s="4"/>
      <c r="G2" s="4"/>
      <c r="H2" s="5"/>
      <c r="I2" s="5"/>
      <c r="J2" s="2"/>
      <c r="K2" s="2"/>
    </row>
    <row r="3" spans="1:9" s="11" customFormat="1" ht="69" customHeight="1">
      <c r="A3" s="6" t="s">
        <v>28</v>
      </c>
      <c r="B3" s="7" t="str">
        <f>IF('Cover Sheet'!D4="","DATE NOT SPECIFIED",TEXT(INDEX('Alcohol Controls Customize'!I1:I38,'Cover Sheet'!D4,1),"dddd, mmmm d, yyyy"))&amp;", "&amp;IF('Cover Sheet'!D5="","SHIFT NOT SPECIFIED",INDEX('Cover Sheet'!G1:G3,'Cover Sheet'!D5,1))</f>
        <v>Wednesday, February 2, 2005, 1st Shift</v>
      </c>
      <c r="C3" s="8"/>
      <c r="D3" s="9"/>
      <c r="E3" s="9"/>
      <c r="F3" s="6" t="s">
        <v>1</v>
      </c>
      <c r="G3" s="10" t="str">
        <f>IF('Cover Sheet'!B16="","",'Cover Sheet'!B16)</f>
        <v>Jimmy</v>
      </c>
      <c r="H3" s="10"/>
      <c r="I3" s="10"/>
    </row>
    <row r="4" spans="1:6" s="11" customFormat="1" ht="56.25" customHeight="1" thickBot="1">
      <c r="A4" s="12"/>
      <c r="B4" s="13"/>
      <c r="C4" s="14"/>
      <c r="D4" s="15"/>
      <c r="E4" s="12"/>
      <c r="F4" s="13"/>
    </row>
    <row r="5" spans="1:10" s="11" customFormat="1" ht="126.75" customHeight="1">
      <c r="A5" s="16" t="s">
        <v>39</v>
      </c>
      <c r="B5" s="17" t="s">
        <v>40</v>
      </c>
      <c r="C5" s="18"/>
      <c r="D5" s="19" t="s">
        <v>22</v>
      </c>
      <c r="E5" s="20" t="s">
        <v>24</v>
      </c>
      <c r="H5" s="16" t="s">
        <v>23</v>
      </c>
      <c r="I5" s="19" t="s">
        <v>19</v>
      </c>
      <c r="J5" s="20" t="s">
        <v>21</v>
      </c>
    </row>
    <row r="6" spans="1:10" s="11" customFormat="1" ht="63.75" customHeight="1" thickBot="1">
      <c r="A6" s="21">
        <f>SUM(K11:K16)</f>
        <v>472</v>
      </c>
      <c r="B6" s="22">
        <f>SUM(D11:D60)</f>
        <v>490</v>
      </c>
      <c r="C6" s="23"/>
      <c r="D6" s="24">
        <f>A6-B6</f>
        <v>-18</v>
      </c>
      <c r="E6" s="25">
        <f>IF(B6=0,"",D6/B6)</f>
        <v>-0.036734693877551024</v>
      </c>
      <c r="H6" s="26">
        <f>SUM(F11:F60)</f>
        <v>16.673387096774192</v>
      </c>
      <c r="I6" s="27">
        <v>98.5</v>
      </c>
      <c r="J6" s="28">
        <f>IF(I6="","",H6/I6)</f>
        <v>0.1692729654494842</v>
      </c>
    </row>
    <row r="7" spans="1:5" s="31" customFormat="1" ht="56.25" customHeight="1" thickBot="1">
      <c r="A7" s="29"/>
      <c r="B7" s="30"/>
      <c r="C7" s="30"/>
      <c r="E7" s="32"/>
    </row>
    <row r="8" spans="1:11" s="39" customFormat="1" ht="95.25" customHeight="1" thickBot="1">
      <c r="A8" s="33" t="s">
        <v>0</v>
      </c>
      <c r="B8" s="34" t="s">
        <v>36</v>
      </c>
      <c r="C8" s="35"/>
      <c r="D8" s="36" t="s">
        <v>25</v>
      </c>
      <c r="E8" s="37" t="s">
        <v>18</v>
      </c>
      <c r="F8" s="38" t="s">
        <v>38</v>
      </c>
      <c r="H8" s="40" t="s">
        <v>20</v>
      </c>
      <c r="I8" s="36" t="s">
        <v>6</v>
      </c>
      <c r="J8" s="36" t="s">
        <v>11</v>
      </c>
      <c r="K8" s="41" t="s">
        <v>37</v>
      </c>
    </row>
    <row r="9" spans="1:11" s="39" customFormat="1" ht="56.25" customHeight="1" thickBot="1">
      <c r="A9" s="40" t="s">
        <v>35</v>
      </c>
      <c r="B9" s="42">
        <f>SUM(B11:B60)</f>
        <v>49</v>
      </c>
      <c r="C9" s="42">
        <f>SUM(C11:C60)</f>
        <v>0</v>
      </c>
      <c r="D9" s="42">
        <f>SUM(D11:D60)</f>
        <v>490</v>
      </c>
      <c r="E9" s="43"/>
      <c r="F9" s="44">
        <f>SUM(F11:F60)</f>
        <v>16.673387096774192</v>
      </c>
      <c r="H9" s="40" t="s">
        <v>35</v>
      </c>
      <c r="I9" s="45"/>
      <c r="J9" s="45"/>
      <c r="K9" s="46">
        <f>SUM(K11:K16)</f>
        <v>472</v>
      </c>
    </row>
    <row r="10" spans="1:11" s="48" customFormat="1" ht="32.25" customHeight="1" thickBot="1">
      <c r="A10" s="47"/>
      <c r="D10" s="49"/>
      <c r="E10" s="50"/>
      <c r="F10" s="51"/>
      <c r="H10" s="52"/>
      <c r="I10" s="53"/>
      <c r="J10" s="53"/>
      <c r="K10" s="52"/>
    </row>
    <row r="11" spans="1:11" s="39" customFormat="1" ht="56.25" customHeight="1">
      <c r="A11" s="54" t="str">
        <f>IF('Alcohol Controls Customize'!B12="","",'Alcohol Controls Customize'!B12)</f>
        <v>Miller Lite</v>
      </c>
      <c r="B11" s="55">
        <v>18</v>
      </c>
      <c r="C11" s="56">
        <v>0</v>
      </c>
      <c r="D11" s="57">
        <f>IF(AND(B11="",C11=""),"",(B11+C11)*10)</f>
        <v>180</v>
      </c>
      <c r="E11" s="58">
        <f>IF('Alcohol Controls Customize'!F12=0,"",'Alcohol Controls Customize'!F12)</f>
        <v>0.03276209677419355</v>
      </c>
      <c r="F11" s="59">
        <f>IF(D11="","",D11*E11)</f>
        <v>5.897177419354838</v>
      </c>
      <c r="G11" s="60"/>
      <c r="H11" s="61">
        <f>IF('Alcohol Controls Customize'!B4="","",'Alcohol Controls Customize'!B4)</f>
        <v>12</v>
      </c>
      <c r="I11" s="62">
        <f>IF('Alcohol Controls Customize'!C4="","",'Alcohol Controls Customize'!C4)</f>
        <v>11</v>
      </c>
      <c r="J11" s="63">
        <v>7</v>
      </c>
      <c r="K11" s="64">
        <f aca="true" t="shared" si="0" ref="K11:K16">IF(J11="","",I11*J11)</f>
        <v>77</v>
      </c>
    </row>
    <row r="12" spans="1:11" s="71" customFormat="1" ht="56.25" customHeight="1">
      <c r="A12" s="65" t="str">
        <f>IF('Alcohol Controls Customize'!B13="","",'Alcohol Controls Customize'!B13)</f>
        <v>Budwesier</v>
      </c>
      <c r="B12" s="66">
        <v>22</v>
      </c>
      <c r="C12" s="67">
        <v>0</v>
      </c>
      <c r="D12" s="68">
        <f>IF(AND(B12="",C12=""),"",(B12+C12)*10)</f>
        <v>220</v>
      </c>
      <c r="E12" s="69">
        <f>IF('Alcohol Controls Customize'!F13=0,"",'Alcohol Controls Customize'!F13)</f>
        <v>0.034274193548387094</v>
      </c>
      <c r="F12" s="70">
        <f>IF(D12="","",D12*E12)</f>
        <v>7.540322580645161</v>
      </c>
      <c r="H12" s="72">
        <f>IF('Alcohol Controls Customize'!B5="","",'Alcohol Controls Customize'!B5)</f>
        <v>16</v>
      </c>
      <c r="I12" s="73">
        <f>IF('Alcohol Controls Customize'!C5="","",'Alcohol Controls Customize'!C5)</f>
        <v>15</v>
      </c>
      <c r="J12" s="74">
        <v>8</v>
      </c>
      <c r="K12" s="75">
        <f t="shared" si="0"/>
        <v>120</v>
      </c>
    </row>
    <row r="13" spans="1:11" s="76" customFormat="1" ht="56.25" customHeight="1">
      <c r="A13" s="65" t="str">
        <f>IF('Alcohol Controls Customize'!B14="","",'Alcohol Controls Customize'!B14)</f>
        <v>Coors Light</v>
      </c>
      <c r="B13" s="66">
        <v>7</v>
      </c>
      <c r="C13" s="67">
        <v>0</v>
      </c>
      <c r="D13" s="68">
        <f>IF(AND(B13="",C13=""),"",(B13+C13)*10)</f>
        <v>70</v>
      </c>
      <c r="E13" s="69">
        <f>IF('Alcohol Controls Customize'!F14=0,"",'Alcohol Controls Customize'!F14)</f>
        <v>0.03326612903225806</v>
      </c>
      <c r="F13" s="70">
        <f aca="true" t="shared" si="1" ref="F13:F60">IF(D13="","",D13*E13)</f>
        <v>2.3286290322580645</v>
      </c>
      <c r="H13" s="72">
        <f>IF('Alcohol Controls Customize'!B6="","",'Alcohol Controls Customize'!B6)</f>
        <v>60</v>
      </c>
      <c r="I13" s="73">
        <f>IF('Alcohol Controls Customize'!C6="","",'Alcohol Controls Customize'!C6)</f>
        <v>55</v>
      </c>
      <c r="J13" s="74">
        <v>5</v>
      </c>
      <c r="K13" s="75">
        <f t="shared" si="0"/>
        <v>275</v>
      </c>
    </row>
    <row r="14" spans="1:11" s="77" customFormat="1" ht="56.25" customHeight="1">
      <c r="A14" s="65" t="str">
        <f>IF('Alcohol Controls Customize'!B15="","",'Alcohol Controls Customize'!B15)</f>
        <v>Guinness</v>
      </c>
      <c r="B14" s="66">
        <v>2</v>
      </c>
      <c r="C14" s="67">
        <v>0</v>
      </c>
      <c r="D14" s="68">
        <f aca="true" t="shared" si="2" ref="D14:D60">IF(AND(B14="",C14=""),"",(B14+C14)*10)</f>
        <v>20</v>
      </c>
      <c r="E14" s="69">
        <f>IF('Alcohol Controls Customize'!F15=0,"",'Alcohol Controls Customize'!F15)</f>
        <v>0.04536290322580645</v>
      </c>
      <c r="F14" s="70">
        <f t="shared" si="1"/>
        <v>0.907258064516129</v>
      </c>
      <c r="H14" s="72">
        <f>IF('Alcohol Controls Customize'!B7="","",'Alcohol Controls Customize'!B7)</f>
      </c>
      <c r="I14" s="73">
        <f>IF('Alcohol Controls Customize'!C7="","",'Alcohol Controls Customize'!C7)</f>
      </c>
      <c r="J14" s="74"/>
      <c r="K14" s="75">
        <f t="shared" si="0"/>
      </c>
    </row>
    <row r="15" spans="1:11" s="71" customFormat="1" ht="56.25" customHeight="1">
      <c r="A15" s="65">
        <f>IF('Alcohol Controls Customize'!B16="","",'Alcohol Controls Customize'!B16)</f>
      </c>
      <c r="B15" s="66"/>
      <c r="C15" s="67"/>
      <c r="D15" s="68">
        <f t="shared" si="2"/>
      </c>
      <c r="E15" s="69">
        <f>IF('Alcohol Controls Customize'!F16=0,"",'Alcohol Controls Customize'!F16)</f>
      </c>
      <c r="F15" s="70">
        <f t="shared" si="1"/>
      </c>
      <c r="H15" s="72">
        <f>IF('Alcohol Controls Customize'!B8="","",'Alcohol Controls Customize'!B8)</f>
      </c>
      <c r="I15" s="73">
        <f>IF('Alcohol Controls Customize'!C8="","",'Alcohol Controls Customize'!C8)</f>
      </c>
      <c r="J15" s="74"/>
      <c r="K15" s="75">
        <f t="shared" si="0"/>
      </c>
    </row>
    <row r="16" spans="1:11" s="86" customFormat="1" ht="56.25" customHeight="1" thickBot="1">
      <c r="A16" s="65">
        <f>IF('Alcohol Controls Customize'!B17="","",'Alcohol Controls Customize'!B17)</f>
      </c>
      <c r="B16" s="66"/>
      <c r="C16" s="78"/>
      <c r="D16" s="68">
        <f t="shared" si="2"/>
      </c>
      <c r="E16" s="79">
        <f>IF('Alcohol Controls Customize'!F17=0,"",'Alcohol Controls Customize'!F17)</f>
      </c>
      <c r="F16" s="80">
        <f t="shared" si="1"/>
      </c>
      <c r="G16" s="81"/>
      <c r="H16" s="82">
        <f>IF('Alcohol Controls Customize'!B9="","",'Alcohol Controls Customize'!B9)</f>
      </c>
      <c r="I16" s="83">
        <f>IF('Alcohol Controls Customize'!C9="","",'Alcohol Controls Customize'!C9)</f>
      </c>
      <c r="J16" s="84"/>
      <c r="K16" s="85">
        <f t="shared" si="0"/>
      </c>
    </row>
    <row r="17" spans="1:11" ht="56.25" customHeight="1">
      <c r="A17" s="65">
        <f>IF('Alcohol Controls Customize'!B18="","",'Alcohol Controls Customize'!B18)</f>
      </c>
      <c r="B17" s="66"/>
      <c r="C17" s="67"/>
      <c r="D17" s="68">
        <f t="shared" si="2"/>
      </c>
      <c r="E17" s="69">
        <f>IF('Alcohol Controls Customize'!F18=0,"",'Alcohol Controls Customize'!F18)</f>
      </c>
      <c r="F17" s="70">
        <f t="shared" si="1"/>
      </c>
      <c r="G17" s="81"/>
      <c r="H17" s="81"/>
      <c r="I17" s="81"/>
      <c r="J17" s="81"/>
      <c r="K17" s="81"/>
    </row>
    <row r="18" spans="1:11" ht="56.25" customHeight="1">
      <c r="A18" s="65">
        <f>IF('Alcohol Controls Customize'!B19="","",'Alcohol Controls Customize'!B19)</f>
      </c>
      <c r="B18" s="66"/>
      <c r="C18" s="67"/>
      <c r="D18" s="68">
        <f t="shared" si="2"/>
      </c>
      <c r="E18" s="69">
        <f>IF('Alcohol Controls Customize'!F19=0,"",'Alcohol Controls Customize'!F19)</f>
      </c>
      <c r="F18" s="70">
        <f t="shared" si="1"/>
      </c>
      <c r="G18" s="81"/>
      <c r="H18" s="81"/>
      <c r="I18" s="81"/>
      <c r="J18" s="81"/>
      <c r="K18" s="81"/>
    </row>
    <row r="19" spans="1:6" s="81" customFormat="1" ht="56.25" customHeight="1">
      <c r="A19" s="65">
        <f>IF('Alcohol Controls Customize'!B20="","",'Alcohol Controls Customize'!B20)</f>
      </c>
      <c r="B19" s="66"/>
      <c r="C19" s="67"/>
      <c r="D19" s="68">
        <f t="shared" si="2"/>
      </c>
      <c r="E19" s="69">
        <f>IF('Alcohol Controls Customize'!F20=0,"",'Alcohol Controls Customize'!F20)</f>
      </c>
      <c r="F19" s="70">
        <f t="shared" si="1"/>
      </c>
    </row>
    <row r="20" spans="1:11" ht="56.25" customHeight="1">
      <c r="A20" s="65">
        <f>IF('Alcohol Controls Customize'!B21="","",'Alcohol Controls Customize'!B21)</f>
      </c>
      <c r="B20" s="66"/>
      <c r="C20" s="67"/>
      <c r="D20" s="68">
        <f t="shared" si="2"/>
      </c>
      <c r="E20" s="69">
        <f>IF('Alcohol Controls Customize'!F21=0,"",'Alcohol Controls Customize'!F21)</f>
      </c>
      <c r="F20" s="70">
        <f t="shared" si="1"/>
      </c>
      <c r="G20" s="87"/>
      <c r="H20" s="81"/>
      <c r="I20" s="81"/>
      <c r="J20" s="81"/>
      <c r="K20" s="81"/>
    </row>
    <row r="21" spans="1:11" ht="56.25" customHeight="1">
      <c r="A21" s="65">
        <f>IF('Alcohol Controls Customize'!B22="","",'Alcohol Controls Customize'!B22)</f>
      </c>
      <c r="B21" s="66"/>
      <c r="C21" s="67"/>
      <c r="D21" s="68">
        <f t="shared" si="2"/>
      </c>
      <c r="E21" s="69">
        <f>IF('Alcohol Controls Customize'!F22=0,"",'Alcohol Controls Customize'!F22)</f>
      </c>
      <c r="F21" s="70">
        <f t="shared" si="1"/>
      </c>
      <c r="G21" s="87"/>
      <c r="H21" s="81"/>
      <c r="I21" s="81"/>
      <c r="J21" s="81"/>
      <c r="K21" s="81"/>
    </row>
    <row r="22" spans="1:11" ht="56.25" customHeight="1">
      <c r="A22" s="65">
        <f>IF('Alcohol Controls Customize'!B23="","",'Alcohol Controls Customize'!B23)</f>
      </c>
      <c r="B22" s="66"/>
      <c r="C22" s="67"/>
      <c r="D22" s="68">
        <f t="shared" si="2"/>
      </c>
      <c r="E22" s="69">
        <f>IF('Alcohol Controls Customize'!F23=0,"",'Alcohol Controls Customize'!F23)</f>
      </c>
      <c r="F22" s="70">
        <f t="shared" si="1"/>
      </c>
      <c r="G22" s="81"/>
      <c r="H22" s="81"/>
      <c r="I22" s="81"/>
      <c r="J22" s="81"/>
      <c r="K22" s="81"/>
    </row>
    <row r="23" spans="1:11" ht="56.25" customHeight="1">
      <c r="A23" s="65">
        <f>IF('Alcohol Controls Customize'!B24="","",'Alcohol Controls Customize'!B24)</f>
      </c>
      <c r="B23" s="66"/>
      <c r="C23" s="67"/>
      <c r="D23" s="68">
        <f t="shared" si="2"/>
      </c>
      <c r="E23" s="69">
        <f>IF('Alcohol Controls Customize'!F24=0,"",'Alcohol Controls Customize'!F24)</f>
      </c>
      <c r="F23" s="70">
        <f t="shared" si="1"/>
      </c>
      <c r="G23" s="81"/>
      <c r="H23" s="81"/>
      <c r="I23" s="81"/>
      <c r="J23" s="81"/>
      <c r="K23" s="81"/>
    </row>
    <row r="24" spans="1:11" ht="56.25" customHeight="1">
      <c r="A24" s="65">
        <f>IF('Alcohol Controls Customize'!B25="","",'Alcohol Controls Customize'!B25)</f>
      </c>
      <c r="B24" s="66"/>
      <c r="C24" s="67"/>
      <c r="D24" s="68">
        <f t="shared" si="2"/>
      </c>
      <c r="E24" s="69">
        <f>IF('Alcohol Controls Customize'!F25=0,"",'Alcohol Controls Customize'!F25)</f>
      </c>
      <c r="F24" s="70">
        <f t="shared" si="1"/>
      </c>
      <c r="G24" s="81"/>
      <c r="H24" s="81"/>
      <c r="I24" s="81"/>
      <c r="J24" s="81"/>
      <c r="K24" s="81"/>
    </row>
    <row r="25" spans="1:11" ht="56.25" customHeight="1">
      <c r="A25" s="65">
        <f>IF('Alcohol Controls Customize'!B26="","",'Alcohol Controls Customize'!B26)</f>
      </c>
      <c r="B25" s="66"/>
      <c r="C25" s="67"/>
      <c r="D25" s="68">
        <f t="shared" si="2"/>
      </c>
      <c r="E25" s="69">
        <f>IF('Alcohol Controls Customize'!F26=0,"",'Alcohol Controls Customize'!F26)</f>
      </c>
      <c r="F25" s="70">
        <f t="shared" si="1"/>
      </c>
      <c r="G25" s="81"/>
      <c r="H25" s="81"/>
      <c r="I25" s="81"/>
      <c r="J25" s="81"/>
      <c r="K25" s="81"/>
    </row>
    <row r="26" spans="1:11" ht="56.25" customHeight="1">
      <c r="A26" s="65">
        <f>IF('Alcohol Controls Customize'!B27="","",'Alcohol Controls Customize'!B27)</f>
      </c>
      <c r="B26" s="66"/>
      <c r="C26" s="67"/>
      <c r="D26" s="68">
        <f t="shared" si="2"/>
      </c>
      <c r="E26" s="69">
        <f>IF('Alcohol Controls Customize'!F27=0,"",'Alcohol Controls Customize'!F27)</f>
      </c>
      <c r="F26" s="70">
        <f t="shared" si="1"/>
      </c>
      <c r="G26" s="81"/>
      <c r="H26" s="81"/>
      <c r="I26" s="81"/>
      <c r="J26" s="81"/>
      <c r="K26" s="81"/>
    </row>
    <row r="27" spans="1:11" ht="56.25" customHeight="1">
      <c r="A27" s="65">
        <f>IF('Alcohol Controls Customize'!B28="","",'Alcohol Controls Customize'!B28)</f>
      </c>
      <c r="B27" s="66"/>
      <c r="C27" s="67"/>
      <c r="D27" s="68">
        <f t="shared" si="2"/>
      </c>
      <c r="E27" s="69">
        <f>IF('Alcohol Controls Customize'!F28=0,"",'Alcohol Controls Customize'!F28)</f>
      </c>
      <c r="F27" s="70">
        <f t="shared" si="1"/>
      </c>
      <c r="G27" s="81"/>
      <c r="H27" s="81"/>
      <c r="I27" s="81"/>
      <c r="J27" s="81"/>
      <c r="K27" s="81"/>
    </row>
    <row r="28" spans="1:11" ht="56.25" customHeight="1">
      <c r="A28" s="65">
        <f>IF('Alcohol Controls Customize'!B29="","",'Alcohol Controls Customize'!B29)</f>
      </c>
      <c r="B28" s="66"/>
      <c r="C28" s="67"/>
      <c r="D28" s="68">
        <f t="shared" si="2"/>
      </c>
      <c r="E28" s="69">
        <f>IF('Alcohol Controls Customize'!F29=0,"",'Alcohol Controls Customize'!F29)</f>
      </c>
      <c r="F28" s="70">
        <f t="shared" si="1"/>
      </c>
      <c r="G28" s="81"/>
      <c r="H28" s="81"/>
      <c r="I28" s="81"/>
      <c r="J28" s="81"/>
      <c r="K28" s="81"/>
    </row>
    <row r="29" spans="1:11" ht="56.25" customHeight="1">
      <c r="A29" s="65">
        <f>IF('Alcohol Controls Customize'!B30="","",'Alcohol Controls Customize'!B30)</f>
      </c>
      <c r="B29" s="66"/>
      <c r="C29" s="67"/>
      <c r="D29" s="68">
        <f t="shared" si="2"/>
      </c>
      <c r="E29" s="69">
        <f>IF('Alcohol Controls Customize'!F30=0,"",'Alcohol Controls Customize'!F30)</f>
      </c>
      <c r="F29" s="70">
        <f t="shared" si="1"/>
      </c>
      <c r="G29" s="81"/>
      <c r="H29" s="81"/>
      <c r="I29" s="81"/>
      <c r="J29" s="81"/>
      <c r="K29" s="81"/>
    </row>
    <row r="30" spans="1:11" ht="56.25" customHeight="1">
      <c r="A30" s="65">
        <f>IF('Alcohol Controls Customize'!B31="","",'Alcohol Controls Customize'!B31)</f>
      </c>
      <c r="B30" s="66"/>
      <c r="C30" s="67"/>
      <c r="D30" s="68">
        <f t="shared" si="2"/>
      </c>
      <c r="E30" s="69">
        <f>IF('Alcohol Controls Customize'!F31=0,"",'Alcohol Controls Customize'!F31)</f>
      </c>
      <c r="F30" s="70">
        <f t="shared" si="1"/>
      </c>
      <c r="G30" s="81"/>
      <c r="H30" s="81"/>
      <c r="I30" s="81"/>
      <c r="J30" s="81"/>
      <c r="K30" s="81"/>
    </row>
    <row r="31" spans="1:11" ht="56.25" customHeight="1">
      <c r="A31" s="65">
        <f>IF('Alcohol Controls Customize'!B32="","",'Alcohol Controls Customize'!B32)</f>
      </c>
      <c r="B31" s="66"/>
      <c r="C31" s="67"/>
      <c r="D31" s="68">
        <f t="shared" si="2"/>
      </c>
      <c r="E31" s="69">
        <f>IF('Alcohol Controls Customize'!F32=0,"",'Alcohol Controls Customize'!F32)</f>
      </c>
      <c r="F31" s="70">
        <f t="shared" si="1"/>
      </c>
      <c r="G31" s="81"/>
      <c r="H31" s="81"/>
      <c r="I31" s="81"/>
      <c r="J31" s="81"/>
      <c r="K31" s="81"/>
    </row>
    <row r="32" spans="1:11" ht="56.25" customHeight="1">
      <c r="A32" s="65">
        <f>IF('Alcohol Controls Customize'!B33="","",'Alcohol Controls Customize'!B33)</f>
      </c>
      <c r="B32" s="66"/>
      <c r="C32" s="67"/>
      <c r="D32" s="68">
        <f t="shared" si="2"/>
      </c>
      <c r="E32" s="69">
        <f>IF('Alcohol Controls Customize'!F33=0,"",'Alcohol Controls Customize'!F33)</f>
      </c>
      <c r="F32" s="70">
        <f t="shared" si="1"/>
      </c>
      <c r="G32" s="81"/>
      <c r="H32" s="81"/>
      <c r="I32" s="81"/>
      <c r="J32" s="81"/>
      <c r="K32" s="81"/>
    </row>
    <row r="33" spans="1:11" ht="56.25" customHeight="1">
      <c r="A33" s="65">
        <f>IF('Alcohol Controls Customize'!B34="","",'Alcohol Controls Customize'!B34)</f>
      </c>
      <c r="B33" s="66"/>
      <c r="C33" s="67"/>
      <c r="D33" s="68">
        <f t="shared" si="2"/>
      </c>
      <c r="E33" s="69">
        <f>IF('Alcohol Controls Customize'!F34=0,"",'Alcohol Controls Customize'!F34)</f>
      </c>
      <c r="F33" s="70">
        <f t="shared" si="1"/>
      </c>
      <c r="G33" s="81"/>
      <c r="H33" s="81"/>
      <c r="I33" s="81"/>
      <c r="J33" s="81"/>
      <c r="K33" s="81"/>
    </row>
    <row r="34" spans="1:11" ht="56.25" customHeight="1">
      <c r="A34" s="65">
        <f>IF('Alcohol Controls Customize'!B35="","",'Alcohol Controls Customize'!B35)</f>
      </c>
      <c r="B34" s="66"/>
      <c r="C34" s="67"/>
      <c r="D34" s="68">
        <f t="shared" si="2"/>
      </c>
      <c r="E34" s="69">
        <f>IF('Alcohol Controls Customize'!F35=0,"",'Alcohol Controls Customize'!F35)</f>
      </c>
      <c r="F34" s="70">
        <f t="shared" si="1"/>
      </c>
      <c r="G34" s="81"/>
      <c r="H34" s="81"/>
      <c r="I34" s="81"/>
      <c r="J34" s="81"/>
      <c r="K34" s="81"/>
    </row>
    <row r="35" spans="1:11" ht="56.25" customHeight="1">
      <c r="A35" s="65">
        <f>IF('Alcohol Controls Customize'!B36="","",'Alcohol Controls Customize'!B36)</f>
      </c>
      <c r="B35" s="66"/>
      <c r="C35" s="67"/>
      <c r="D35" s="68">
        <f t="shared" si="2"/>
      </c>
      <c r="E35" s="69">
        <f>IF('Alcohol Controls Customize'!F36=0,"",'Alcohol Controls Customize'!F36)</f>
      </c>
      <c r="F35" s="70">
        <f t="shared" si="1"/>
      </c>
      <c r="G35" s="81"/>
      <c r="H35" s="81"/>
      <c r="I35" s="81"/>
      <c r="J35" s="81"/>
      <c r="K35" s="81"/>
    </row>
    <row r="36" spans="1:11" ht="56.25" customHeight="1">
      <c r="A36" s="65">
        <f>IF('Alcohol Controls Customize'!B37="","",'Alcohol Controls Customize'!B37)</f>
      </c>
      <c r="B36" s="66"/>
      <c r="C36" s="67"/>
      <c r="D36" s="68">
        <f t="shared" si="2"/>
      </c>
      <c r="E36" s="69">
        <f>IF('Alcohol Controls Customize'!F37=0,"",'Alcohol Controls Customize'!F37)</f>
      </c>
      <c r="F36" s="70">
        <f t="shared" si="1"/>
      </c>
      <c r="G36" s="81"/>
      <c r="H36" s="81"/>
      <c r="I36" s="81"/>
      <c r="J36" s="81"/>
      <c r="K36" s="81"/>
    </row>
    <row r="37" spans="1:11" ht="56.25" customHeight="1">
      <c r="A37" s="65">
        <f>IF('Alcohol Controls Customize'!B38="","",'Alcohol Controls Customize'!B38)</f>
      </c>
      <c r="B37" s="66"/>
      <c r="C37" s="67"/>
      <c r="D37" s="68">
        <f t="shared" si="2"/>
      </c>
      <c r="E37" s="69">
        <f>IF('Alcohol Controls Customize'!F38=0,"",'Alcohol Controls Customize'!F38)</f>
      </c>
      <c r="F37" s="70">
        <f t="shared" si="1"/>
      </c>
      <c r="G37" s="81"/>
      <c r="H37" s="81"/>
      <c r="I37" s="81"/>
      <c r="J37" s="81"/>
      <c r="K37" s="81"/>
    </row>
    <row r="38" spans="1:11" ht="56.25" customHeight="1">
      <c r="A38" s="65">
        <f>IF('Alcohol Controls Customize'!B39="","",'Alcohol Controls Customize'!B39)</f>
      </c>
      <c r="B38" s="66"/>
      <c r="C38" s="67"/>
      <c r="D38" s="68">
        <f t="shared" si="2"/>
      </c>
      <c r="E38" s="69">
        <f>IF('Alcohol Controls Customize'!F39=0,"",'Alcohol Controls Customize'!F39)</f>
      </c>
      <c r="F38" s="70">
        <f t="shared" si="1"/>
      </c>
      <c r="G38" s="81"/>
      <c r="H38" s="81"/>
      <c r="I38" s="81"/>
      <c r="J38" s="81"/>
      <c r="K38" s="81"/>
    </row>
    <row r="39" spans="1:11" ht="56.25" customHeight="1">
      <c r="A39" s="65">
        <f>IF('Alcohol Controls Customize'!B40="","",'Alcohol Controls Customize'!B40)</f>
      </c>
      <c r="B39" s="66"/>
      <c r="C39" s="67"/>
      <c r="D39" s="68">
        <f t="shared" si="2"/>
      </c>
      <c r="E39" s="69">
        <f>IF('Alcohol Controls Customize'!F40=0,"",'Alcohol Controls Customize'!F40)</f>
      </c>
      <c r="F39" s="70">
        <f t="shared" si="1"/>
      </c>
      <c r="G39" s="81"/>
      <c r="H39" s="81"/>
      <c r="I39" s="81"/>
      <c r="J39" s="81"/>
      <c r="K39" s="81"/>
    </row>
    <row r="40" spans="1:11" ht="56.25" customHeight="1">
      <c r="A40" s="65">
        <f>IF('Alcohol Controls Customize'!B41="","",'Alcohol Controls Customize'!B41)</f>
      </c>
      <c r="B40" s="66"/>
      <c r="C40" s="67"/>
      <c r="D40" s="68">
        <f t="shared" si="2"/>
      </c>
      <c r="E40" s="69">
        <f>IF('Alcohol Controls Customize'!F41=0,"",'Alcohol Controls Customize'!F41)</f>
      </c>
      <c r="F40" s="70">
        <f t="shared" si="1"/>
      </c>
      <c r="G40" s="81"/>
      <c r="H40" s="81"/>
      <c r="I40" s="81"/>
      <c r="J40" s="81"/>
      <c r="K40" s="81"/>
    </row>
    <row r="41" spans="1:11" ht="56.25" customHeight="1">
      <c r="A41" s="65">
        <f>IF('Alcohol Controls Customize'!B42="","",'Alcohol Controls Customize'!B42)</f>
      </c>
      <c r="B41" s="66"/>
      <c r="C41" s="67"/>
      <c r="D41" s="68">
        <f t="shared" si="2"/>
      </c>
      <c r="E41" s="69">
        <f>IF('Alcohol Controls Customize'!F42=0,"",'Alcohol Controls Customize'!F42)</f>
      </c>
      <c r="F41" s="70">
        <f t="shared" si="1"/>
      </c>
      <c r="G41" s="81"/>
      <c r="H41" s="81"/>
      <c r="I41" s="81"/>
      <c r="J41" s="81"/>
      <c r="K41" s="81"/>
    </row>
    <row r="42" spans="1:11" ht="56.25" customHeight="1">
      <c r="A42" s="65">
        <f>IF('Alcohol Controls Customize'!B43="","",'Alcohol Controls Customize'!B43)</f>
      </c>
      <c r="B42" s="66"/>
      <c r="C42" s="67"/>
      <c r="D42" s="68">
        <f t="shared" si="2"/>
      </c>
      <c r="E42" s="69">
        <f>IF('Alcohol Controls Customize'!F43=0,"",'Alcohol Controls Customize'!F43)</f>
      </c>
      <c r="F42" s="70">
        <f t="shared" si="1"/>
      </c>
      <c r="G42" s="81"/>
      <c r="H42" s="81"/>
      <c r="I42" s="81"/>
      <c r="J42" s="81"/>
      <c r="K42" s="81"/>
    </row>
    <row r="43" spans="1:11" ht="56.25" customHeight="1">
      <c r="A43" s="65">
        <f>IF('Alcohol Controls Customize'!B44="","",'Alcohol Controls Customize'!B44)</f>
      </c>
      <c r="B43" s="66"/>
      <c r="C43" s="67"/>
      <c r="D43" s="68">
        <f t="shared" si="2"/>
      </c>
      <c r="E43" s="69">
        <f>IF('Alcohol Controls Customize'!F44=0,"",'Alcohol Controls Customize'!F44)</f>
      </c>
      <c r="F43" s="70">
        <f t="shared" si="1"/>
      </c>
      <c r="G43" s="81"/>
      <c r="H43" s="81"/>
      <c r="I43" s="81"/>
      <c r="J43" s="81"/>
      <c r="K43" s="81"/>
    </row>
    <row r="44" spans="1:11" ht="56.25" customHeight="1">
      <c r="A44" s="65">
        <f>IF('Alcohol Controls Customize'!B45="","",'Alcohol Controls Customize'!B45)</f>
      </c>
      <c r="B44" s="66"/>
      <c r="C44" s="67"/>
      <c r="D44" s="68">
        <f t="shared" si="2"/>
      </c>
      <c r="E44" s="69">
        <f>IF('Alcohol Controls Customize'!F45=0,"",'Alcohol Controls Customize'!F45)</f>
      </c>
      <c r="F44" s="70">
        <f t="shared" si="1"/>
      </c>
      <c r="G44" s="81"/>
      <c r="H44" s="81"/>
      <c r="I44" s="81"/>
      <c r="J44" s="81"/>
      <c r="K44" s="81"/>
    </row>
    <row r="45" spans="1:11" ht="56.25" customHeight="1">
      <c r="A45" s="65">
        <f>IF('Alcohol Controls Customize'!B46="","",'Alcohol Controls Customize'!B46)</f>
      </c>
      <c r="B45" s="66"/>
      <c r="C45" s="67"/>
      <c r="D45" s="68">
        <f t="shared" si="2"/>
      </c>
      <c r="E45" s="69">
        <f>IF('Alcohol Controls Customize'!F46=0,"",'Alcohol Controls Customize'!F46)</f>
      </c>
      <c r="F45" s="70">
        <f t="shared" si="1"/>
      </c>
      <c r="G45" s="81"/>
      <c r="H45" s="81"/>
      <c r="I45" s="81"/>
      <c r="J45" s="81"/>
      <c r="K45" s="81"/>
    </row>
    <row r="46" spans="1:11" ht="56.25" customHeight="1">
      <c r="A46" s="65">
        <f>IF('Alcohol Controls Customize'!B47="","",'Alcohol Controls Customize'!B47)</f>
      </c>
      <c r="B46" s="66"/>
      <c r="C46" s="67"/>
      <c r="D46" s="68">
        <f t="shared" si="2"/>
      </c>
      <c r="E46" s="69">
        <f>IF('Alcohol Controls Customize'!F47=0,"",'Alcohol Controls Customize'!F47)</f>
      </c>
      <c r="F46" s="70">
        <f t="shared" si="1"/>
      </c>
      <c r="G46" s="81"/>
      <c r="H46" s="81"/>
      <c r="I46" s="81"/>
      <c r="J46" s="81"/>
      <c r="K46" s="81"/>
    </row>
    <row r="47" spans="1:11" ht="56.25" customHeight="1">
      <c r="A47" s="65">
        <f>IF('Alcohol Controls Customize'!B48="","",'Alcohol Controls Customize'!B48)</f>
      </c>
      <c r="B47" s="66"/>
      <c r="C47" s="67"/>
      <c r="D47" s="68">
        <f t="shared" si="2"/>
      </c>
      <c r="E47" s="69">
        <f>IF('Alcohol Controls Customize'!F48=0,"",'Alcohol Controls Customize'!F48)</f>
      </c>
      <c r="F47" s="70">
        <f t="shared" si="1"/>
      </c>
      <c r="G47" s="81"/>
      <c r="H47" s="81"/>
      <c r="I47" s="81"/>
      <c r="J47" s="81"/>
      <c r="K47" s="81"/>
    </row>
    <row r="48" spans="1:11" ht="56.25" customHeight="1">
      <c r="A48" s="65">
        <f>IF('Alcohol Controls Customize'!B49="","",'Alcohol Controls Customize'!B49)</f>
      </c>
      <c r="B48" s="66"/>
      <c r="C48" s="67"/>
      <c r="D48" s="68">
        <f t="shared" si="2"/>
      </c>
      <c r="E48" s="69">
        <f>IF('Alcohol Controls Customize'!F49=0,"",'Alcohol Controls Customize'!F49)</f>
      </c>
      <c r="F48" s="70">
        <f t="shared" si="1"/>
      </c>
      <c r="G48" s="81"/>
      <c r="H48" s="81"/>
      <c r="I48" s="81"/>
      <c r="J48" s="81"/>
      <c r="K48" s="81"/>
    </row>
    <row r="49" spans="1:11" ht="56.25" customHeight="1">
      <c r="A49" s="65">
        <f>IF('Alcohol Controls Customize'!B50="","",'Alcohol Controls Customize'!B50)</f>
      </c>
      <c r="B49" s="66"/>
      <c r="C49" s="67"/>
      <c r="D49" s="68">
        <f t="shared" si="2"/>
      </c>
      <c r="E49" s="69">
        <f>IF('Alcohol Controls Customize'!F50=0,"",'Alcohol Controls Customize'!F50)</f>
      </c>
      <c r="F49" s="70">
        <f t="shared" si="1"/>
      </c>
      <c r="G49" s="81"/>
      <c r="H49" s="81"/>
      <c r="I49" s="81"/>
      <c r="J49" s="81"/>
      <c r="K49" s="81"/>
    </row>
    <row r="50" spans="1:11" ht="56.25" customHeight="1">
      <c r="A50" s="65">
        <f>IF('Alcohol Controls Customize'!B51="","",'Alcohol Controls Customize'!B51)</f>
      </c>
      <c r="B50" s="66"/>
      <c r="C50" s="67"/>
      <c r="D50" s="68">
        <f t="shared" si="2"/>
      </c>
      <c r="E50" s="69">
        <f>IF('Alcohol Controls Customize'!F51=0,"",'Alcohol Controls Customize'!F51)</f>
      </c>
      <c r="F50" s="70">
        <f t="shared" si="1"/>
      </c>
      <c r="G50" s="81"/>
      <c r="H50" s="81"/>
      <c r="I50" s="81"/>
      <c r="J50" s="81"/>
      <c r="K50" s="81"/>
    </row>
    <row r="51" spans="1:11" ht="56.25" customHeight="1">
      <c r="A51" s="65">
        <f>IF('Alcohol Controls Customize'!B52="","",'Alcohol Controls Customize'!B52)</f>
      </c>
      <c r="B51" s="66"/>
      <c r="C51" s="67"/>
      <c r="D51" s="68">
        <f t="shared" si="2"/>
      </c>
      <c r="E51" s="69">
        <f>IF('Alcohol Controls Customize'!F52=0,"",'Alcohol Controls Customize'!F52)</f>
      </c>
      <c r="F51" s="70">
        <f t="shared" si="1"/>
      </c>
      <c r="G51" s="81"/>
      <c r="H51" s="81"/>
      <c r="I51" s="81"/>
      <c r="J51" s="81"/>
      <c r="K51" s="81"/>
    </row>
    <row r="52" spans="1:11" ht="56.25" customHeight="1">
      <c r="A52" s="65">
        <f>IF('Alcohol Controls Customize'!B53="","",'Alcohol Controls Customize'!B53)</f>
      </c>
      <c r="B52" s="66"/>
      <c r="C52" s="67"/>
      <c r="D52" s="68">
        <f t="shared" si="2"/>
      </c>
      <c r="E52" s="69">
        <f>IF('Alcohol Controls Customize'!F53=0,"",'Alcohol Controls Customize'!F53)</f>
      </c>
      <c r="F52" s="70">
        <f t="shared" si="1"/>
      </c>
      <c r="G52" s="81"/>
      <c r="H52" s="81"/>
      <c r="I52" s="81"/>
      <c r="J52" s="81"/>
      <c r="K52" s="81"/>
    </row>
    <row r="53" spans="1:11" ht="56.25" customHeight="1">
      <c r="A53" s="65">
        <f>IF('Alcohol Controls Customize'!B54="","",'Alcohol Controls Customize'!B54)</f>
      </c>
      <c r="B53" s="66"/>
      <c r="C53" s="67"/>
      <c r="D53" s="68">
        <f t="shared" si="2"/>
      </c>
      <c r="E53" s="69">
        <f>IF('Alcohol Controls Customize'!F54=0,"",'Alcohol Controls Customize'!F54)</f>
      </c>
      <c r="F53" s="70">
        <f t="shared" si="1"/>
      </c>
      <c r="G53" s="81"/>
      <c r="H53" s="81"/>
      <c r="I53" s="81"/>
      <c r="J53" s="81"/>
      <c r="K53" s="81"/>
    </row>
    <row r="54" spans="1:11" ht="56.25" customHeight="1">
      <c r="A54" s="65">
        <f>IF('Alcohol Controls Customize'!B55="","",'Alcohol Controls Customize'!B55)</f>
      </c>
      <c r="B54" s="66"/>
      <c r="C54" s="67"/>
      <c r="D54" s="68">
        <f t="shared" si="2"/>
      </c>
      <c r="E54" s="69">
        <f>IF('Alcohol Controls Customize'!F55=0,"",'Alcohol Controls Customize'!F55)</f>
      </c>
      <c r="F54" s="70">
        <f t="shared" si="1"/>
      </c>
      <c r="G54" s="81"/>
      <c r="H54" s="81"/>
      <c r="I54" s="81"/>
      <c r="J54" s="81"/>
      <c r="K54" s="81"/>
    </row>
    <row r="55" spans="1:11" ht="56.25" customHeight="1">
      <c r="A55" s="65">
        <f>IF('Alcohol Controls Customize'!B56="","",'Alcohol Controls Customize'!B56)</f>
      </c>
      <c r="B55" s="66"/>
      <c r="C55" s="67"/>
      <c r="D55" s="68">
        <f t="shared" si="2"/>
      </c>
      <c r="E55" s="69">
        <f>IF('Alcohol Controls Customize'!F56=0,"",'Alcohol Controls Customize'!F56)</f>
      </c>
      <c r="F55" s="70">
        <f t="shared" si="1"/>
      </c>
      <c r="G55" s="81"/>
      <c r="H55" s="81"/>
      <c r="I55" s="81"/>
      <c r="J55" s="81"/>
      <c r="K55" s="81"/>
    </row>
    <row r="56" spans="1:11" ht="56.25" customHeight="1">
      <c r="A56" s="65">
        <f>IF('Alcohol Controls Customize'!B57="","",'Alcohol Controls Customize'!B57)</f>
      </c>
      <c r="B56" s="66"/>
      <c r="C56" s="67"/>
      <c r="D56" s="68">
        <f t="shared" si="2"/>
      </c>
      <c r="E56" s="69">
        <f>IF('Alcohol Controls Customize'!F57=0,"",'Alcohol Controls Customize'!F57)</f>
      </c>
      <c r="F56" s="70">
        <f t="shared" si="1"/>
      </c>
      <c r="G56" s="81"/>
      <c r="H56" s="81"/>
      <c r="I56" s="81"/>
      <c r="J56" s="81"/>
      <c r="K56" s="81"/>
    </row>
    <row r="57" spans="1:11" ht="56.25" customHeight="1">
      <c r="A57" s="65">
        <f>IF('Alcohol Controls Customize'!B58="","",'Alcohol Controls Customize'!B58)</f>
      </c>
      <c r="B57" s="66"/>
      <c r="C57" s="67"/>
      <c r="D57" s="68">
        <f t="shared" si="2"/>
      </c>
      <c r="E57" s="69">
        <f>IF('Alcohol Controls Customize'!F58=0,"",'Alcohol Controls Customize'!F58)</f>
      </c>
      <c r="F57" s="70">
        <f t="shared" si="1"/>
      </c>
      <c r="G57" s="81"/>
      <c r="H57" s="81"/>
      <c r="I57" s="81"/>
      <c r="J57" s="81"/>
      <c r="K57" s="81"/>
    </row>
    <row r="58" spans="1:11" ht="56.25" customHeight="1">
      <c r="A58" s="65">
        <f>IF('Alcohol Controls Customize'!B59="","",'Alcohol Controls Customize'!B59)</f>
      </c>
      <c r="B58" s="66"/>
      <c r="C58" s="67"/>
      <c r="D58" s="68">
        <f t="shared" si="2"/>
      </c>
      <c r="E58" s="69">
        <f>IF('Alcohol Controls Customize'!F59=0,"",'Alcohol Controls Customize'!F59)</f>
      </c>
      <c r="F58" s="70">
        <f t="shared" si="1"/>
      </c>
      <c r="G58" s="81"/>
      <c r="H58" s="81"/>
      <c r="I58" s="81"/>
      <c r="J58" s="81"/>
      <c r="K58" s="81"/>
    </row>
    <row r="59" spans="1:11" ht="56.25" customHeight="1">
      <c r="A59" s="65">
        <f>IF('Alcohol Controls Customize'!B60="","",'Alcohol Controls Customize'!B60)</f>
      </c>
      <c r="B59" s="66"/>
      <c r="C59" s="67"/>
      <c r="D59" s="68">
        <f t="shared" si="2"/>
      </c>
      <c r="E59" s="69">
        <f>IF('Alcohol Controls Customize'!F60=0,"",'Alcohol Controls Customize'!F60)</f>
      </c>
      <c r="F59" s="70">
        <f t="shared" si="1"/>
      </c>
      <c r="G59" s="81"/>
      <c r="H59" s="81"/>
      <c r="I59" s="81"/>
      <c r="J59" s="81"/>
      <c r="K59" s="81"/>
    </row>
    <row r="60" spans="1:11" ht="56.25" customHeight="1" thickBot="1">
      <c r="A60" s="88">
        <f>IF('Alcohol Controls Customize'!B61="","",'Alcohol Controls Customize'!B61)</f>
      </c>
      <c r="B60" s="89"/>
      <c r="C60" s="90"/>
      <c r="D60" s="91">
        <f t="shared" si="2"/>
      </c>
      <c r="E60" s="92">
        <f>IF('Alcohol Controls Customize'!F61=0,"",'Alcohol Controls Customize'!F61)</f>
      </c>
      <c r="F60" s="93">
        <f t="shared" si="1"/>
      </c>
      <c r="G60" s="81"/>
      <c r="H60" s="81"/>
      <c r="I60" s="81"/>
      <c r="J60" s="81"/>
      <c r="K60" s="81"/>
    </row>
    <row r="61" ht="23.25">
      <c r="D61" s="94"/>
    </row>
  </sheetData>
  <sheetProtection password="D7E3" sheet="1" objects="1" scenarios="1"/>
  <mergeCells count="7">
    <mergeCell ref="A2:K2"/>
    <mergeCell ref="A1:K1"/>
    <mergeCell ref="B8:C8"/>
    <mergeCell ref="G3:I3"/>
    <mergeCell ref="B3:E3"/>
    <mergeCell ref="B5:C5"/>
    <mergeCell ref="B6:C6"/>
  </mergeCells>
  <printOptions horizontalCentered="1"/>
  <pageMargins left="0.75" right="0.75" top="0.5" bottom="0.5" header="0.5" footer="0.5"/>
  <pageSetup fitToHeight="3" fitToWidth="1" horizontalDpi="300" verticalDpi="300" orientation="landscape" scale="4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G20"/>
  <sheetViews>
    <sheetView zoomScale="85" zoomScaleNormal="85" workbookViewId="0" topLeftCell="A1">
      <pane ySplit="3" topLeftCell="BM4" activePane="bottomLeft" state="frozen"/>
      <selection pane="topLeft" activeCell="A1" sqref="A1"/>
      <selection pane="bottomLeft" activeCell="A33" sqref="A33"/>
    </sheetView>
  </sheetViews>
  <sheetFormatPr defaultColWidth="9.140625" defaultRowHeight="12.75"/>
  <cols>
    <col min="1" max="1" width="34.8515625" style="156" customWidth="1"/>
    <col min="2" max="4" width="25.7109375" style="156" customWidth="1"/>
    <col min="5" max="5" width="9.140625" style="139" hidden="1" customWidth="1"/>
    <col min="6" max="6" width="9.421875" style="139" hidden="1" customWidth="1"/>
    <col min="7" max="7" width="9.140625" style="139" hidden="1" customWidth="1"/>
    <col min="8" max="16384" width="9.140625" style="139" customWidth="1"/>
  </cols>
  <sheetData>
    <row r="1" spans="1:6" ht="27">
      <c r="A1" s="138" t="str">
        <f>IF('Alcohol Controls Customize'!B1="","",'Alcohol Controls Customize'!B1)</f>
        <v>SAMPLE BAR</v>
      </c>
      <c r="B1" s="138"/>
      <c r="C1" s="138"/>
      <c r="D1" s="138"/>
      <c r="F1" s="140"/>
    </row>
    <row r="2" spans="1:4" ht="79.5" customHeight="1" thickBot="1">
      <c r="A2" s="141" t="s">
        <v>29</v>
      </c>
      <c r="B2" s="141"/>
      <c r="C2" s="141"/>
      <c r="D2" s="141"/>
    </row>
    <row r="3" spans="1:4" s="145" customFormat="1" ht="38.25" thickBot="1">
      <c r="A3" s="142" t="s">
        <v>27</v>
      </c>
      <c r="B3" s="143" t="s">
        <v>2</v>
      </c>
      <c r="C3" s="143" t="s">
        <v>3</v>
      </c>
      <c r="D3" s="144" t="s">
        <v>4</v>
      </c>
    </row>
    <row r="4" spans="1:7" ht="18.75">
      <c r="A4" s="124" t="s">
        <v>50</v>
      </c>
      <c r="B4" s="125" t="s">
        <v>51</v>
      </c>
      <c r="C4" s="126">
        <v>-0.087</v>
      </c>
      <c r="D4" s="130">
        <v>0.2409</v>
      </c>
      <c r="F4" s="140">
        <v>38385</v>
      </c>
      <c r="G4" s="139" t="s">
        <v>13</v>
      </c>
    </row>
    <row r="5" spans="1:6" ht="18.75">
      <c r="A5" s="127" t="s">
        <v>52</v>
      </c>
      <c r="B5" s="128" t="s">
        <v>53</v>
      </c>
      <c r="C5" s="129">
        <v>-0.024</v>
      </c>
      <c r="D5" s="131">
        <v>0.156</v>
      </c>
      <c r="F5" s="146"/>
    </row>
    <row r="6" spans="1:6" ht="18.75">
      <c r="A6" s="127" t="s">
        <v>54</v>
      </c>
      <c r="B6" s="128" t="s">
        <v>43</v>
      </c>
      <c r="C6" s="129">
        <v>-0.034</v>
      </c>
      <c r="D6" s="131">
        <v>0.1644</v>
      </c>
      <c r="F6" s="140"/>
    </row>
    <row r="7" spans="1:6" ht="18.75">
      <c r="A7" s="127" t="s">
        <v>55</v>
      </c>
      <c r="B7" s="128" t="s">
        <v>53</v>
      </c>
      <c r="C7" s="129">
        <v>-0.018</v>
      </c>
      <c r="D7" s="131">
        <v>0.1513</v>
      </c>
      <c r="F7" s="146"/>
    </row>
    <row r="8" spans="1:6" ht="18.75">
      <c r="A8" s="134" t="s">
        <v>49</v>
      </c>
      <c r="B8" s="135" t="s">
        <v>43</v>
      </c>
      <c r="C8" s="136">
        <v>-0.036734693877551024</v>
      </c>
      <c r="D8" s="137">
        <v>0.1692729654494842</v>
      </c>
      <c r="F8" s="140"/>
    </row>
    <row r="9" spans="1:6" ht="18.75">
      <c r="A9" s="127" t="s">
        <v>56</v>
      </c>
      <c r="B9" s="128" t="s">
        <v>57</v>
      </c>
      <c r="C9" s="129">
        <v>-0.064</v>
      </c>
      <c r="D9" s="131">
        <v>0.2216</v>
      </c>
      <c r="F9" s="140"/>
    </row>
    <row r="10" spans="1:6" ht="18.75">
      <c r="A10" s="127" t="s">
        <v>58</v>
      </c>
      <c r="B10" s="128" t="s">
        <v>43</v>
      </c>
      <c r="C10" s="129">
        <v>-0.028</v>
      </c>
      <c r="D10" s="131">
        <v>0.1587</v>
      </c>
      <c r="F10" s="140"/>
    </row>
    <row r="11" spans="1:6" ht="18.75">
      <c r="A11" s="127" t="s">
        <v>59</v>
      </c>
      <c r="B11" s="128" t="s">
        <v>60</v>
      </c>
      <c r="C11" s="129">
        <v>-0.034</v>
      </c>
      <c r="D11" s="131">
        <v>0.1632</v>
      </c>
      <c r="F11" s="146"/>
    </row>
    <row r="12" spans="1:6" ht="18.75">
      <c r="A12" s="127" t="s">
        <v>61</v>
      </c>
      <c r="B12" s="128" t="s">
        <v>51</v>
      </c>
      <c r="C12" s="129">
        <v>-0.095</v>
      </c>
      <c r="D12" s="131">
        <v>0.2511</v>
      </c>
      <c r="F12" s="146"/>
    </row>
    <row r="13" spans="1:6" ht="18.75">
      <c r="A13" s="127" t="s">
        <v>62</v>
      </c>
      <c r="B13" s="128" t="s">
        <v>63</v>
      </c>
      <c r="C13" s="129">
        <v>-0.05</v>
      </c>
      <c r="D13" s="131">
        <v>0.187</v>
      </c>
      <c r="F13" s="140"/>
    </row>
    <row r="14" spans="1:6" ht="18.75">
      <c r="A14" s="127" t="s">
        <v>64</v>
      </c>
      <c r="B14" s="128" t="s">
        <v>43</v>
      </c>
      <c r="C14" s="129">
        <v>-0.031</v>
      </c>
      <c r="D14" s="131">
        <v>0.1629</v>
      </c>
      <c r="F14" s="140"/>
    </row>
    <row r="15" spans="1:4" ht="18.75">
      <c r="A15" s="127" t="s">
        <v>65</v>
      </c>
      <c r="B15" s="128" t="s">
        <v>63</v>
      </c>
      <c r="C15" s="129">
        <v>-0.049</v>
      </c>
      <c r="D15" s="131">
        <v>0.1844</v>
      </c>
    </row>
    <row r="16" spans="1:4" ht="18.75">
      <c r="A16" s="127" t="s">
        <v>66</v>
      </c>
      <c r="B16" s="128" t="s">
        <v>67</v>
      </c>
      <c r="C16" s="129">
        <v>-0.017</v>
      </c>
      <c r="D16" s="131">
        <v>0.1504</v>
      </c>
    </row>
    <row r="17" spans="1:4" ht="18.75">
      <c r="A17" s="147"/>
      <c r="B17" s="148"/>
      <c r="C17" s="149"/>
      <c r="D17" s="132"/>
    </row>
    <row r="18" spans="1:4" ht="18.75">
      <c r="A18" s="147"/>
      <c r="B18" s="148"/>
      <c r="C18" s="149"/>
      <c r="D18" s="132"/>
    </row>
    <row r="19" spans="1:4" ht="19.5" thickBot="1">
      <c r="A19" s="150"/>
      <c r="B19" s="151"/>
      <c r="C19" s="152"/>
      <c r="D19" s="133"/>
    </row>
    <row r="20" spans="1:4" ht="48.75" customHeight="1" thickBot="1" thickTop="1">
      <c r="A20" s="153"/>
      <c r="B20" s="154" t="s">
        <v>5</v>
      </c>
      <c r="C20" s="155">
        <f>IF(SUM(C4:C19)=0,"",AVERAGE(C4:C19))</f>
        <v>-0.043671899529042386</v>
      </c>
      <c r="D20" s="155">
        <f>IF(SUM(D4:D19)=0,"",AVERAGE(D4:D19))</f>
        <v>0.18162868964996032</v>
      </c>
    </row>
  </sheetData>
  <sheetProtection password="D7E3" sheet="1" objects="1" scenarios="1"/>
  <mergeCells count="2">
    <mergeCell ref="A1:D1"/>
    <mergeCell ref="A2:D2"/>
  </mergeCells>
  <printOptions horizontalCentered="1"/>
  <pageMargins left="0.5" right="0.5" top="0.5" bottom="1" header="0.25" footer="0.5"/>
  <pageSetup fitToHeight="1" fitToWidth="1" horizontalDpi="300" verticalDpi="300" orientation="portrait" scale="77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61"/>
  <sheetViews>
    <sheetView workbookViewId="0" topLeftCell="A1">
      <selection activeCell="B62" sqref="B62"/>
    </sheetView>
  </sheetViews>
  <sheetFormatPr defaultColWidth="9.140625" defaultRowHeight="12.75"/>
  <cols>
    <col min="1" max="1" width="15.57421875" style="3" customWidth="1"/>
    <col min="2" max="2" width="17.00390625" style="3" customWidth="1"/>
    <col min="3" max="3" width="14.00390625" style="3" bestFit="1" customWidth="1"/>
    <col min="4" max="4" width="10.140625" style="3" bestFit="1" customWidth="1"/>
    <col min="5" max="5" width="13.140625" style="3" bestFit="1" customWidth="1"/>
    <col min="6" max="6" width="12.57421875" style="3" bestFit="1" customWidth="1"/>
    <col min="7" max="7" width="16.00390625" style="3" customWidth="1"/>
    <col min="8" max="8" width="9.140625" style="3" customWidth="1"/>
    <col min="9" max="9" width="15.57421875" style="3" hidden="1" customWidth="1"/>
    <col min="10" max="16384" width="9.140625" style="3" customWidth="1"/>
  </cols>
  <sheetData>
    <row r="1" spans="1:9" ht="25.5" customHeight="1">
      <c r="A1" s="106" t="s">
        <v>33</v>
      </c>
      <c r="B1" s="107" t="s">
        <v>44</v>
      </c>
      <c r="C1" s="107"/>
      <c r="D1" s="107"/>
      <c r="E1" s="107"/>
      <c r="F1" s="107"/>
      <c r="G1" s="108" t="s">
        <v>32</v>
      </c>
      <c r="I1" s="109">
        <f ca="1">TODAY()</f>
        <v>38392</v>
      </c>
    </row>
    <row r="2" spans="7:9" ht="22.5" customHeight="1">
      <c r="G2" s="110">
        <v>38392</v>
      </c>
      <c r="I2" s="109">
        <f>I1-1</f>
        <v>38391</v>
      </c>
    </row>
    <row r="3" spans="1:9" ht="32.25" customHeight="1">
      <c r="A3" s="106" t="s">
        <v>31</v>
      </c>
      <c r="B3" s="106" t="s">
        <v>30</v>
      </c>
      <c r="C3" s="106" t="s">
        <v>42</v>
      </c>
      <c r="I3" s="109">
        <f aca="true" t="shared" si="0" ref="I3:I21">I2-1</f>
        <v>38390</v>
      </c>
    </row>
    <row r="4" spans="1:9" ht="12.75">
      <c r="A4" s="111">
        <v>1</v>
      </c>
      <c r="B4" s="112">
        <v>12</v>
      </c>
      <c r="C4" s="112">
        <v>11</v>
      </c>
      <c r="I4" s="109">
        <f t="shared" si="0"/>
        <v>38389</v>
      </c>
    </row>
    <row r="5" spans="1:9" ht="12.75">
      <c r="A5" s="111">
        <v>2</v>
      </c>
      <c r="B5" s="112">
        <v>16</v>
      </c>
      <c r="C5" s="112">
        <v>15</v>
      </c>
      <c r="I5" s="109">
        <f t="shared" si="0"/>
        <v>38388</v>
      </c>
    </row>
    <row r="6" spans="1:9" ht="12.75">
      <c r="A6" s="111">
        <v>3</v>
      </c>
      <c r="B6" s="112">
        <v>60</v>
      </c>
      <c r="C6" s="112">
        <v>55</v>
      </c>
      <c r="I6" s="109">
        <f t="shared" si="0"/>
        <v>38387</v>
      </c>
    </row>
    <row r="7" spans="1:9" ht="12.75">
      <c r="A7" s="111">
        <v>4</v>
      </c>
      <c r="B7" s="112"/>
      <c r="C7" s="112"/>
      <c r="I7" s="109">
        <f t="shared" si="0"/>
        <v>38386</v>
      </c>
    </row>
    <row r="8" spans="1:9" ht="12.75">
      <c r="A8" s="111">
        <v>5</v>
      </c>
      <c r="B8" s="112"/>
      <c r="C8" s="112"/>
      <c r="I8" s="109">
        <f t="shared" si="0"/>
        <v>38385</v>
      </c>
    </row>
    <row r="9" spans="1:9" ht="12.75">
      <c r="A9" s="111">
        <v>6</v>
      </c>
      <c r="B9" s="112"/>
      <c r="C9" s="112"/>
      <c r="I9" s="109">
        <f t="shared" si="0"/>
        <v>38384</v>
      </c>
    </row>
    <row r="10" ht="12.75">
      <c r="I10" s="109">
        <f t="shared" si="0"/>
        <v>38383</v>
      </c>
    </row>
    <row r="11" spans="1:9" ht="24" customHeight="1">
      <c r="A11" s="113" t="s">
        <v>7</v>
      </c>
      <c r="B11" s="114" t="s">
        <v>34</v>
      </c>
      <c r="C11" s="114"/>
      <c r="D11" s="113" t="s">
        <v>8</v>
      </c>
      <c r="E11" s="113" t="s">
        <v>9</v>
      </c>
      <c r="F11" s="113" t="s">
        <v>10</v>
      </c>
      <c r="I11" s="109">
        <f t="shared" si="0"/>
        <v>38382</v>
      </c>
    </row>
    <row r="12" spans="1:9" ht="12.75">
      <c r="A12" s="111">
        <v>1</v>
      </c>
      <c r="B12" s="115" t="s">
        <v>45</v>
      </c>
      <c r="C12" s="116"/>
      <c r="D12" s="117">
        <v>65</v>
      </c>
      <c r="E12" s="112">
        <v>1984</v>
      </c>
      <c r="F12" s="118">
        <f>IF(D12="","",D12/E12)</f>
        <v>0.03276209677419355</v>
      </c>
      <c r="I12" s="109">
        <f t="shared" si="0"/>
        <v>38381</v>
      </c>
    </row>
    <row r="13" spans="1:9" ht="12.75">
      <c r="A13" s="111">
        <v>2</v>
      </c>
      <c r="B13" s="119" t="s">
        <v>46</v>
      </c>
      <c r="C13" s="120"/>
      <c r="D13" s="121">
        <v>68</v>
      </c>
      <c r="E13" s="112">
        <v>1984</v>
      </c>
      <c r="F13" s="118">
        <f aca="true" t="shared" si="1" ref="F13:F61">IF(D13="","",D13/E13)</f>
        <v>0.034274193548387094</v>
      </c>
      <c r="I13" s="109">
        <f t="shared" si="0"/>
        <v>38380</v>
      </c>
    </row>
    <row r="14" spans="1:9" ht="12.75">
      <c r="A14" s="111">
        <v>3</v>
      </c>
      <c r="B14" s="119" t="s">
        <v>47</v>
      </c>
      <c r="C14" s="120"/>
      <c r="D14" s="121">
        <v>66</v>
      </c>
      <c r="E14" s="112">
        <v>1984</v>
      </c>
      <c r="F14" s="118">
        <f t="shared" si="1"/>
        <v>0.03326612903225806</v>
      </c>
      <c r="I14" s="109">
        <f t="shared" si="0"/>
        <v>38379</v>
      </c>
    </row>
    <row r="15" spans="1:9" ht="12.75">
      <c r="A15" s="111">
        <v>4</v>
      </c>
      <c r="B15" s="119" t="s">
        <v>48</v>
      </c>
      <c r="C15" s="120"/>
      <c r="D15" s="121">
        <v>90</v>
      </c>
      <c r="E15" s="112">
        <v>1984</v>
      </c>
      <c r="F15" s="118">
        <f t="shared" si="1"/>
        <v>0.04536290322580645</v>
      </c>
      <c r="I15" s="109">
        <f t="shared" si="0"/>
        <v>38378</v>
      </c>
    </row>
    <row r="16" spans="1:9" ht="12.75">
      <c r="A16" s="111">
        <v>5</v>
      </c>
      <c r="B16" s="122"/>
      <c r="C16" s="122"/>
      <c r="D16" s="123"/>
      <c r="E16" s="112">
        <v>1984</v>
      </c>
      <c r="F16" s="118">
        <f t="shared" si="1"/>
      </c>
      <c r="I16" s="109">
        <f t="shared" si="0"/>
        <v>38377</v>
      </c>
    </row>
    <row r="17" spans="1:9" ht="12.75">
      <c r="A17" s="111">
        <v>6</v>
      </c>
      <c r="B17" s="122"/>
      <c r="C17" s="122"/>
      <c r="D17" s="123"/>
      <c r="E17" s="112">
        <v>1984</v>
      </c>
      <c r="F17" s="118">
        <f t="shared" si="1"/>
      </c>
      <c r="I17" s="109">
        <f t="shared" si="0"/>
        <v>38376</v>
      </c>
    </row>
    <row r="18" spans="1:9" ht="12.75">
      <c r="A18" s="111">
        <v>7</v>
      </c>
      <c r="B18" s="122"/>
      <c r="C18" s="122"/>
      <c r="D18" s="123"/>
      <c r="E18" s="112">
        <v>1984</v>
      </c>
      <c r="F18" s="118">
        <f t="shared" si="1"/>
      </c>
      <c r="I18" s="109">
        <f t="shared" si="0"/>
        <v>38375</v>
      </c>
    </row>
    <row r="19" spans="1:9" ht="12.75">
      <c r="A19" s="111">
        <v>8</v>
      </c>
      <c r="B19" s="122"/>
      <c r="C19" s="122"/>
      <c r="D19" s="123"/>
      <c r="E19" s="112">
        <v>1984</v>
      </c>
      <c r="F19" s="118">
        <f t="shared" si="1"/>
      </c>
      <c r="I19" s="109">
        <f t="shared" si="0"/>
        <v>38374</v>
      </c>
    </row>
    <row r="20" spans="1:9" ht="12.75">
      <c r="A20" s="111">
        <v>9</v>
      </c>
      <c r="B20" s="122"/>
      <c r="C20" s="122"/>
      <c r="D20" s="123"/>
      <c r="E20" s="112">
        <v>1984</v>
      </c>
      <c r="F20" s="118">
        <f t="shared" si="1"/>
      </c>
      <c r="I20" s="109">
        <f t="shared" si="0"/>
        <v>38373</v>
      </c>
    </row>
    <row r="21" spans="1:9" ht="12.75">
      <c r="A21" s="111">
        <v>10</v>
      </c>
      <c r="B21" s="122"/>
      <c r="C21" s="122"/>
      <c r="D21" s="123"/>
      <c r="E21" s="112">
        <v>1984</v>
      </c>
      <c r="F21" s="118">
        <f t="shared" si="1"/>
      </c>
      <c r="I21" s="109">
        <f t="shared" si="0"/>
        <v>38372</v>
      </c>
    </row>
    <row r="22" spans="1:9" ht="12.75">
      <c r="A22" s="111">
        <v>11</v>
      </c>
      <c r="B22" s="122"/>
      <c r="C22" s="122"/>
      <c r="D22" s="123"/>
      <c r="E22" s="112">
        <v>1984</v>
      </c>
      <c r="F22" s="118">
        <f t="shared" si="1"/>
      </c>
      <c r="I22" s="109">
        <f>I21-1</f>
        <v>38371</v>
      </c>
    </row>
    <row r="23" spans="1:9" ht="12.75">
      <c r="A23" s="111">
        <v>12</v>
      </c>
      <c r="B23" s="122"/>
      <c r="C23" s="122"/>
      <c r="D23" s="123"/>
      <c r="E23" s="112">
        <v>1984</v>
      </c>
      <c r="F23" s="118">
        <f t="shared" si="1"/>
      </c>
      <c r="I23" s="109">
        <f aca="true" t="shared" si="2" ref="I23:I38">I22-1</f>
        <v>38370</v>
      </c>
    </row>
    <row r="24" spans="1:9" ht="12.75">
      <c r="A24" s="111">
        <v>13</v>
      </c>
      <c r="B24" s="122"/>
      <c r="C24" s="122"/>
      <c r="D24" s="123"/>
      <c r="E24" s="112">
        <v>1984</v>
      </c>
      <c r="F24" s="118">
        <f t="shared" si="1"/>
      </c>
      <c r="I24" s="109">
        <f t="shared" si="2"/>
        <v>38369</v>
      </c>
    </row>
    <row r="25" spans="1:9" ht="12.75">
      <c r="A25" s="111">
        <v>14</v>
      </c>
      <c r="B25" s="122"/>
      <c r="C25" s="122"/>
      <c r="D25" s="123"/>
      <c r="E25" s="112">
        <v>1984</v>
      </c>
      <c r="F25" s="118">
        <f t="shared" si="1"/>
      </c>
      <c r="I25" s="109">
        <f t="shared" si="2"/>
        <v>38368</v>
      </c>
    </row>
    <row r="26" spans="1:9" ht="12.75">
      <c r="A26" s="111">
        <v>15</v>
      </c>
      <c r="B26" s="122"/>
      <c r="C26" s="122"/>
      <c r="D26" s="123"/>
      <c r="E26" s="112">
        <v>1984</v>
      </c>
      <c r="F26" s="118">
        <f t="shared" si="1"/>
      </c>
      <c r="I26" s="109">
        <f t="shared" si="2"/>
        <v>38367</v>
      </c>
    </row>
    <row r="27" spans="1:9" ht="12.75">
      <c r="A27" s="111">
        <v>16</v>
      </c>
      <c r="B27" s="122"/>
      <c r="C27" s="122"/>
      <c r="D27" s="123"/>
      <c r="E27" s="112">
        <v>1984</v>
      </c>
      <c r="F27" s="118">
        <f t="shared" si="1"/>
      </c>
      <c r="I27" s="109">
        <f t="shared" si="2"/>
        <v>38366</v>
      </c>
    </row>
    <row r="28" spans="1:9" ht="12.75">
      <c r="A28" s="111">
        <v>17</v>
      </c>
      <c r="B28" s="122"/>
      <c r="C28" s="122"/>
      <c r="D28" s="123"/>
      <c r="E28" s="112">
        <v>1984</v>
      </c>
      <c r="F28" s="118">
        <f t="shared" si="1"/>
      </c>
      <c r="I28" s="109">
        <f t="shared" si="2"/>
        <v>38365</v>
      </c>
    </row>
    <row r="29" spans="1:9" ht="12.75">
      <c r="A29" s="111">
        <v>18</v>
      </c>
      <c r="B29" s="122"/>
      <c r="C29" s="122"/>
      <c r="D29" s="123"/>
      <c r="E29" s="112">
        <v>1984</v>
      </c>
      <c r="F29" s="118">
        <f t="shared" si="1"/>
      </c>
      <c r="I29" s="109">
        <f t="shared" si="2"/>
        <v>38364</v>
      </c>
    </row>
    <row r="30" spans="1:9" ht="12.75">
      <c r="A30" s="111">
        <v>19</v>
      </c>
      <c r="B30" s="122"/>
      <c r="C30" s="122"/>
      <c r="D30" s="123"/>
      <c r="E30" s="112">
        <v>1984</v>
      </c>
      <c r="F30" s="118">
        <f t="shared" si="1"/>
      </c>
      <c r="I30" s="109">
        <f t="shared" si="2"/>
        <v>38363</v>
      </c>
    </row>
    <row r="31" spans="1:9" ht="12.75">
      <c r="A31" s="111">
        <v>20</v>
      </c>
      <c r="B31" s="122"/>
      <c r="C31" s="122"/>
      <c r="D31" s="123"/>
      <c r="E31" s="112">
        <v>1984</v>
      </c>
      <c r="F31" s="118">
        <f t="shared" si="1"/>
      </c>
      <c r="I31" s="109">
        <f t="shared" si="2"/>
        <v>38362</v>
      </c>
    </row>
    <row r="32" spans="1:9" ht="12.75">
      <c r="A32" s="111">
        <v>21</v>
      </c>
      <c r="B32" s="122"/>
      <c r="C32" s="122"/>
      <c r="D32" s="123"/>
      <c r="E32" s="112">
        <v>1984</v>
      </c>
      <c r="F32" s="118">
        <f t="shared" si="1"/>
      </c>
      <c r="I32" s="109">
        <f t="shared" si="2"/>
        <v>38361</v>
      </c>
    </row>
    <row r="33" spans="1:9" ht="12.75">
      <c r="A33" s="111">
        <v>22</v>
      </c>
      <c r="B33" s="122"/>
      <c r="C33" s="122"/>
      <c r="D33" s="123"/>
      <c r="E33" s="112">
        <v>1984</v>
      </c>
      <c r="F33" s="118">
        <f t="shared" si="1"/>
      </c>
      <c r="I33" s="109">
        <f t="shared" si="2"/>
        <v>38360</v>
      </c>
    </row>
    <row r="34" spans="1:9" ht="12.75">
      <c r="A34" s="111">
        <v>23</v>
      </c>
      <c r="B34" s="122"/>
      <c r="C34" s="122"/>
      <c r="D34" s="123"/>
      <c r="E34" s="112">
        <v>1984</v>
      </c>
      <c r="F34" s="118">
        <f t="shared" si="1"/>
      </c>
      <c r="I34" s="109">
        <f t="shared" si="2"/>
        <v>38359</v>
      </c>
    </row>
    <row r="35" spans="1:9" ht="12.75">
      <c r="A35" s="111">
        <v>24</v>
      </c>
      <c r="B35" s="122"/>
      <c r="C35" s="122"/>
      <c r="D35" s="123"/>
      <c r="E35" s="112">
        <v>1984</v>
      </c>
      <c r="F35" s="118">
        <f t="shared" si="1"/>
      </c>
      <c r="I35" s="109">
        <f t="shared" si="2"/>
        <v>38358</v>
      </c>
    </row>
    <row r="36" spans="1:9" ht="12.75">
      <c r="A36" s="111">
        <v>25</v>
      </c>
      <c r="B36" s="122"/>
      <c r="C36" s="122"/>
      <c r="D36" s="123"/>
      <c r="E36" s="112">
        <v>1984</v>
      </c>
      <c r="F36" s="118">
        <f t="shared" si="1"/>
      </c>
      <c r="I36" s="109">
        <f t="shared" si="2"/>
        <v>38357</v>
      </c>
    </row>
    <row r="37" spans="1:9" ht="12.75">
      <c r="A37" s="111">
        <v>26</v>
      </c>
      <c r="B37" s="122"/>
      <c r="C37" s="122"/>
      <c r="D37" s="123"/>
      <c r="E37" s="112">
        <v>1984</v>
      </c>
      <c r="F37" s="118">
        <f t="shared" si="1"/>
      </c>
      <c r="I37" s="109">
        <f t="shared" si="2"/>
        <v>38356</v>
      </c>
    </row>
    <row r="38" spans="1:9" ht="12.75">
      <c r="A38" s="111">
        <v>27</v>
      </c>
      <c r="B38" s="122"/>
      <c r="C38" s="122"/>
      <c r="D38" s="123"/>
      <c r="E38" s="112">
        <v>1984</v>
      </c>
      <c r="F38" s="118">
        <f t="shared" si="1"/>
      </c>
      <c r="I38" s="109">
        <f t="shared" si="2"/>
        <v>38355</v>
      </c>
    </row>
    <row r="39" spans="1:6" ht="12.75">
      <c r="A39" s="111">
        <v>28</v>
      </c>
      <c r="B39" s="122"/>
      <c r="C39" s="122"/>
      <c r="D39" s="123"/>
      <c r="E39" s="112">
        <v>1984</v>
      </c>
      <c r="F39" s="118">
        <f t="shared" si="1"/>
      </c>
    </row>
    <row r="40" spans="1:6" ht="12.75">
      <c r="A40" s="111">
        <v>29</v>
      </c>
      <c r="B40" s="122"/>
      <c r="C40" s="122"/>
      <c r="D40" s="123"/>
      <c r="E40" s="112">
        <v>1984</v>
      </c>
      <c r="F40" s="118">
        <f t="shared" si="1"/>
      </c>
    </row>
    <row r="41" spans="1:6" ht="12.75">
      <c r="A41" s="111">
        <v>30</v>
      </c>
      <c r="B41" s="122"/>
      <c r="C41" s="122"/>
      <c r="D41" s="123"/>
      <c r="E41" s="112">
        <v>1984</v>
      </c>
      <c r="F41" s="118">
        <f t="shared" si="1"/>
      </c>
    </row>
    <row r="42" spans="1:6" ht="12.75">
      <c r="A42" s="111">
        <v>31</v>
      </c>
      <c r="B42" s="122"/>
      <c r="C42" s="122"/>
      <c r="D42" s="123"/>
      <c r="E42" s="112">
        <v>1984</v>
      </c>
      <c r="F42" s="118">
        <f t="shared" si="1"/>
      </c>
    </row>
    <row r="43" spans="1:6" ht="12.75">
      <c r="A43" s="111">
        <v>32</v>
      </c>
      <c r="B43" s="122"/>
      <c r="C43" s="122"/>
      <c r="D43" s="123"/>
      <c r="E43" s="112">
        <v>1984</v>
      </c>
      <c r="F43" s="118">
        <f t="shared" si="1"/>
      </c>
    </row>
    <row r="44" spans="1:6" ht="12.75">
      <c r="A44" s="111">
        <v>33</v>
      </c>
      <c r="B44" s="122"/>
      <c r="C44" s="122"/>
      <c r="D44" s="123"/>
      <c r="E44" s="112">
        <v>1984</v>
      </c>
      <c r="F44" s="118">
        <f t="shared" si="1"/>
      </c>
    </row>
    <row r="45" spans="1:6" ht="12.75">
      <c r="A45" s="111">
        <v>34</v>
      </c>
      <c r="B45" s="122"/>
      <c r="C45" s="122"/>
      <c r="D45" s="123"/>
      <c r="E45" s="112">
        <v>1984</v>
      </c>
      <c r="F45" s="118">
        <f t="shared" si="1"/>
      </c>
    </row>
    <row r="46" spans="1:6" ht="12.75">
      <c r="A46" s="111">
        <v>35</v>
      </c>
      <c r="B46" s="122"/>
      <c r="C46" s="122"/>
      <c r="D46" s="123"/>
      <c r="E46" s="112">
        <v>1984</v>
      </c>
      <c r="F46" s="118">
        <f t="shared" si="1"/>
      </c>
    </row>
    <row r="47" spans="1:6" ht="12.75">
      <c r="A47" s="111">
        <v>36</v>
      </c>
      <c r="B47" s="122"/>
      <c r="C47" s="122"/>
      <c r="D47" s="123"/>
      <c r="E47" s="112">
        <v>1984</v>
      </c>
      <c r="F47" s="118">
        <f t="shared" si="1"/>
      </c>
    </row>
    <row r="48" spans="1:6" ht="12.75">
      <c r="A48" s="111">
        <v>37</v>
      </c>
      <c r="B48" s="122"/>
      <c r="C48" s="122"/>
      <c r="D48" s="123"/>
      <c r="E48" s="112">
        <v>1984</v>
      </c>
      <c r="F48" s="118">
        <f t="shared" si="1"/>
      </c>
    </row>
    <row r="49" spans="1:6" ht="12.75">
      <c r="A49" s="111">
        <v>38</v>
      </c>
      <c r="B49" s="122"/>
      <c r="C49" s="122"/>
      <c r="D49" s="123"/>
      <c r="E49" s="112">
        <v>1984</v>
      </c>
      <c r="F49" s="118">
        <f t="shared" si="1"/>
      </c>
    </row>
    <row r="50" spans="1:6" ht="12.75">
      <c r="A50" s="111">
        <v>39</v>
      </c>
      <c r="B50" s="122"/>
      <c r="C50" s="122"/>
      <c r="D50" s="123"/>
      <c r="E50" s="112">
        <v>1984</v>
      </c>
      <c r="F50" s="118">
        <f t="shared" si="1"/>
      </c>
    </row>
    <row r="51" spans="1:6" ht="12.75">
      <c r="A51" s="111">
        <v>40</v>
      </c>
      <c r="B51" s="122"/>
      <c r="C51" s="122"/>
      <c r="D51" s="123"/>
      <c r="E51" s="112">
        <v>1984</v>
      </c>
      <c r="F51" s="118">
        <f t="shared" si="1"/>
      </c>
    </row>
    <row r="52" spans="1:6" ht="12.75">
      <c r="A52" s="111">
        <v>41</v>
      </c>
      <c r="B52" s="122"/>
      <c r="C52" s="122"/>
      <c r="D52" s="123"/>
      <c r="E52" s="112">
        <v>1984</v>
      </c>
      <c r="F52" s="118">
        <f t="shared" si="1"/>
      </c>
    </row>
    <row r="53" spans="1:6" ht="12.75">
      <c r="A53" s="111">
        <v>42</v>
      </c>
      <c r="B53" s="122"/>
      <c r="C53" s="122"/>
      <c r="D53" s="123"/>
      <c r="E53" s="112">
        <v>1984</v>
      </c>
      <c r="F53" s="118">
        <f t="shared" si="1"/>
      </c>
    </row>
    <row r="54" spans="1:6" ht="12.75">
      <c r="A54" s="111">
        <v>43</v>
      </c>
      <c r="B54" s="122"/>
      <c r="C54" s="122"/>
      <c r="D54" s="123"/>
      <c r="E54" s="112">
        <v>1984</v>
      </c>
      <c r="F54" s="118">
        <f t="shared" si="1"/>
      </c>
    </row>
    <row r="55" spans="1:6" ht="12.75">
      <c r="A55" s="111">
        <v>44</v>
      </c>
      <c r="B55" s="122"/>
      <c r="C55" s="122"/>
      <c r="D55" s="123"/>
      <c r="E55" s="112">
        <v>1984</v>
      </c>
      <c r="F55" s="118">
        <f t="shared" si="1"/>
      </c>
    </row>
    <row r="56" spans="1:6" ht="12.75">
      <c r="A56" s="111">
        <v>45</v>
      </c>
      <c r="B56" s="122"/>
      <c r="C56" s="122"/>
      <c r="D56" s="123"/>
      <c r="E56" s="112">
        <v>1984</v>
      </c>
      <c r="F56" s="118">
        <f t="shared" si="1"/>
      </c>
    </row>
    <row r="57" spans="1:6" ht="12.75">
      <c r="A57" s="111">
        <v>46</v>
      </c>
      <c r="B57" s="122"/>
      <c r="C57" s="122"/>
      <c r="D57" s="123"/>
      <c r="E57" s="112">
        <v>1984</v>
      </c>
      <c r="F57" s="118">
        <f t="shared" si="1"/>
      </c>
    </row>
    <row r="58" spans="1:6" ht="12.75">
      <c r="A58" s="111">
        <v>47</v>
      </c>
      <c r="B58" s="122"/>
      <c r="C58" s="122"/>
      <c r="D58" s="123"/>
      <c r="E58" s="112">
        <v>1984</v>
      </c>
      <c r="F58" s="118">
        <f t="shared" si="1"/>
      </c>
    </row>
    <row r="59" spans="1:6" ht="12.75">
      <c r="A59" s="111">
        <v>48</v>
      </c>
      <c r="B59" s="122"/>
      <c r="C59" s="122"/>
      <c r="D59" s="123"/>
      <c r="E59" s="112">
        <v>1984</v>
      </c>
      <c r="F59" s="118">
        <f t="shared" si="1"/>
      </c>
    </row>
    <row r="60" spans="1:6" ht="12.75">
      <c r="A60" s="111">
        <v>49</v>
      </c>
      <c r="B60" s="122"/>
      <c r="C60" s="122"/>
      <c r="D60" s="123"/>
      <c r="E60" s="112">
        <v>1984</v>
      </c>
      <c r="F60" s="118">
        <f t="shared" si="1"/>
      </c>
    </row>
    <row r="61" spans="1:6" ht="12.75">
      <c r="A61" s="111">
        <v>50</v>
      </c>
      <c r="B61" s="122"/>
      <c r="C61" s="122"/>
      <c r="D61" s="123"/>
      <c r="E61" s="112">
        <v>1984</v>
      </c>
      <c r="F61" s="118">
        <f t="shared" si="1"/>
      </c>
    </row>
  </sheetData>
  <sheetProtection password="D7E3" sheet="1" objects="1" scenarios="1"/>
  <mergeCells count="52">
    <mergeCell ref="B11:C11"/>
    <mergeCell ref="B61:C61"/>
    <mergeCell ref="B1:F1"/>
    <mergeCell ref="B57:C57"/>
    <mergeCell ref="B58:C58"/>
    <mergeCell ref="B59:C59"/>
    <mergeCell ref="B60:C60"/>
    <mergeCell ref="B53:C53"/>
    <mergeCell ref="B54:C54"/>
    <mergeCell ref="B55:C55"/>
    <mergeCell ref="B56:C56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17:C17"/>
    <mergeCell ref="B18:C18"/>
    <mergeCell ref="B19:C19"/>
    <mergeCell ref="B20:C20"/>
    <mergeCell ref="B12:C12"/>
    <mergeCell ref="B16:C16"/>
    <mergeCell ref="B13:C13"/>
    <mergeCell ref="B14:C14"/>
    <mergeCell ref="B15:C15"/>
  </mergeCells>
  <printOptions/>
  <pageMargins left="0.75" right="0.75" top="1" bottom="1" header="0.5" footer="0.5"/>
  <pageSetup fitToHeight="3" fitToWidth="1" horizontalDpi="300" verticalDpi="300" orientation="portrait" scale="8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Alcohol Controls,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Mark Flaschner</cp:lastModifiedBy>
  <cp:lastPrinted>2000-03-20T12:41:53Z</cp:lastPrinted>
  <dcterms:created xsi:type="dcterms:W3CDTF">1998-04-11T01:57:40Z</dcterms:created>
  <dcterms:modified xsi:type="dcterms:W3CDTF">2005-02-09T16:20:55Z</dcterms:modified>
  <cp:category/>
  <cp:version/>
  <cp:contentType/>
  <cp:contentStatus/>
</cp:coreProperties>
</file>